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traumas-my.sharepoint.com/personal/elina_tolokonceva_tos_lv/Documents/Darbvirsma/"/>
    </mc:Choice>
  </mc:AlternateContent>
  <xr:revisionPtr revIDLastSave="0" documentId="8_{2E04C7AA-2AB0-4A3E-9C0C-9478C4A14D3D}" xr6:coauthVersionLast="45" xr6:coauthVersionMax="45" xr10:uidLastSave="{00000000-0000-0000-0000-000000000000}"/>
  <bookViews>
    <workbookView xWindow="-120" yWindow="-120" windowWidth="29040" windowHeight="17520" xr2:uid="{00000000-000D-0000-FFFF-FFFF00000000}"/>
  </bookViews>
  <sheets>
    <sheet name="Sheet1" sheetId="1" r:id="rId1"/>
    <sheet name="Sheet2" sheetId="2" r:id="rId2"/>
    <sheet name="Sheet3" sheetId="3" r:id="rId3"/>
  </sheets>
  <definedNames>
    <definedName name="_xlnm.Print_Area" localSheetId="0">Sheet1!$A$1:$I$71</definedName>
    <definedName name="_xlnm.Print_Titles" localSheetId="0">Sheet1!$12:$12</definedName>
  </definedNames>
  <calcPr calcId="191029"/>
  <customWorkbookViews>
    <customWorkbookView name="Kristīne Priede - Personal View" guid="{93C35C07-5A90-45AB-A2C2-CF98E82FB2E9}" mergeInterval="0" personalView="1" maximized="1" windowWidth="1916" windowHeight="8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1" l="1"/>
  <c r="F40" i="1"/>
  <c r="G40" i="1" s="1"/>
  <c r="F39" i="1"/>
  <c r="G39" i="1" s="1"/>
  <c r="F38" i="1"/>
  <c r="G38" i="1" s="1"/>
  <c r="F37" i="1"/>
  <c r="G37" i="1" s="1"/>
  <c r="F36" i="1"/>
  <c r="G36" i="1" s="1"/>
  <c r="F35" i="1"/>
  <c r="G35" i="1" s="1"/>
  <c r="F30" i="1"/>
  <c r="G30" i="1" s="1"/>
  <c r="F29" i="1"/>
  <c r="G29" i="1" s="1"/>
  <c r="F28" i="1"/>
  <c r="G28" i="1" s="1"/>
  <c r="F26" i="1"/>
  <c r="G26" i="1" s="1"/>
  <c r="G25" i="1"/>
  <c r="G24" i="1"/>
  <c r="F24" i="1"/>
  <c r="F23" i="1"/>
  <c r="G23" i="1" s="1"/>
  <c r="G22" i="1"/>
  <c r="F22" i="1"/>
  <c r="F21" i="1"/>
  <c r="G21" i="1" s="1"/>
  <c r="G20" i="1"/>
  <c r="F20" i="1"/>
  <c r="F19" i="1"/>
  <c r="G19" i="1" s="1"/>
  <c r="G18" i="1"/>
  <c r="F18" i="1"/>
  <c r="C65" i="1" l="1"/>
  <c r="F62" i="1"/>
  <c r="G62" i="1" s="1"/>
  <c r="F61" i="1"/>
  <c r="G61" i="1" s="1"/>
  <c r="F60" i="1"/>
  <c r="G60" i="1" s="1"/>
  <c r="G59" i="1"/>
  <c r="F59" i="1"/>
  <c r="F58" i="1"/>
  <c r="C57" i="1"/>
  <c r="F56" i="1"/>
  <c r="G56" i="1" s="1"/>
  <c r="G55" i="1"/>
  <c r="F55" i="1"/>
  <c r="F54" i="1"/>
  <c r="G54" i="1" s="1"/>
  <c r="F51" i="1"/>
  <c r="G51" i="1" s="1"/>
  <c r="F50" i="1"/>
  <c r="G50" i="1" s="1"/>
  <c r="E50" i="1"/>
  <c r="D50" i="1"/>
  <c r="F49" i="1"/>
  <c r="G49" i="1" s="1"/>
  <c r="F48" i="1"/>
  <c r="G48" i="1" s="1"/>
  <c r="F47" i="1"/>
  <c r="G47" i="1" s="1"/>
  <c r="F31" i="1" l="1"/>
  <c r="G31" i="1" s="1"/>
  <c r="F32" i="1"/>
  <c r="G32" i="1" s="1"/>
  <c r="F43" i="1"/>
  <c r="G43" i="1" s="1"/>
  <c r="F44" i="1"/>
  <c r="G44" i="1" s="1"/>
  <c r="F16" i="1"/>
  <c r="G16" i="1" s="1"/>
  <c r="F14" i="1"/>
  <c r="G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Kristīne Priede</author>
  </authors>
  <commentList>
    <comment ref="I12" authorId="0" shapeId="0" xr:uid="{00000000-0006-0000-0000-000001000000}">
      <text>
        <r>
          <rPr>
            <sz val="11"/>
            <color indexed="81"/>
            <rFont val="Tahoma"/>
            <family val="2"/>
            <charset val="186"/>
          </rPr>
          <t xml:space="preserve">skaidrojums jāsniedz par </t>
        </r>
        <r>
          <rPr>
            <b/>
            <sz val="11"/>
            <color indexed="81"/>
            <rFont val="Tahoma"/>
            <family val="2"/>
            <charset val="186"/>
          </rPr>
          <t>visām</t>
        </r>
        <r>
          <rPr>
            <sz val="11"/>
            <color indexed="81"/>
            <rFont val="Tahoma"/>
            <family val="2"/>
            <charset val="186"/>
          </rPr>
          <t xml:space="preserve"> novirzēm (arī pozitīvām!). Par būtiskām uzskatāmas novirzes, kas pārsniedz 15%.</t>
        </r>
      </text>
    </comment>
    <comment ref="G43" authorId="0" shapeId="0" xr:uid="{00000000-0006-0000-0000-000003000000}">
      <text>
        <r>
          <rPr>
            <sz val="11"/>
            <color indexed="81"/>
            <rFont val="Tahoma"/>
            <family val="2"/>
            <charset val="186"/>
          </rPr>
          <t xml:space="preserve">formulas un aprēķini doti paraugam! 
</t>
        </r>
      </text>
    </comment>
    <comment ref="A65" authorId="0" shapeId="0" xr:uid="{00000000-0006-0000-0000-000004000000}">
      <text>
        <r>
          <rPr>
            <sz val="11"/>
            <color indexed="81"/>
            <rFont val="Tahoma"/>
            <family val="2"/>
            <charset val="186"/>
          </rPr>
          <t>Ik gadu Ministru kabinets pēc kapitāla daļu turētāja priekšlikuma atļauj kapitālsabiedrībām izmaksāt dividendēs atšķirīgu peļņas daļu, nekā tas noteikts normatīvajos aktos, lemjot arī par konkrētiem mērķiem, kuriem šādā gadījumā tiek novirzīta dividendēs neizmaksātā peļņas daļa. Lai varētu izsekot ar Ministru kabineta lēmumu atstātās peļņas daļas izlietojumam mērķu īstenošanai, informācijas iesniegšanas forma ir papildināta ar jaunu apakšpunktu. Apakšpunkts attiecas arī uz gadījumiem, kad Ministru kabinets atļāvis apstiprināt vidēja termiņa darbības stratēģiju, kurā plānota atšķirīga dividendēs izmaksājamā peļņas daļa. Šādā gadījumā šeit iekļauj informāciju par finanšu līdzekļu izlietojumu tiem mērķiem, kas stratēģijā plānoti attiecīgajam pārskata gadam un kuriem bija plānots novirzīt to peļņas daļu, kura atbilstoši Ministru kabineta lēmuma atstāta kapitālsabiedrības rīcībā konkrētu mērķu vai  investīciju plāna īstenošanai.</t>
        </r>
      </text>
    </comment>
  </commentList>
</comments>
</file>

<file path=xl/sharedStrings.xml><?xml version="1.0" encoding="utf-8"?>
<sst xmlns="http://schemas.openxmlformats.org/spreadsheetml/2006/main" count="132" uniqueCount="107">
  <si>
    <t>Finanšu mērķi</t>
  </si>
  <si>
    <t>Rādītāji</t>
  </si>
  <si>
    <t>Finanšu rādītāji</t>
  </si>
  <si>
    <t>neto apgrozījums, EUR</t>
  </si>
  <si>
    <t>peļņa pirms procentu maksājumiem, nodokļiem, nolietojuma un amortizācijas atskaitījumiem (EBITDA), EUR</t>
  </si>
  <si>
    <t>pašu kapitāls, EUR</t>
  </si>
  <si>
    <t>pašu kapitāla atdeve (ROE), %</t>
  </si>
  <si>
    <t>Nefinanšu mērķi</t>
  </si>
  <si>
    <t>Novirze  no plānotā, %</t>
  </si>
  <si>
    <t>Mērķis</t>
  </si>
  <si>
    <t>pašvaldības budžeta finansējums, mērķis Nr.1, EUR</t>
  </si>
  <si>
    <t>pašvaldības budžeta finansējums, mērķis Nr.2, EUR</t>
  </si>
  <si>
    <t>Informācija par kapitālsabiedrības darbības rezultātiem</t>
  </si>
  <si>
    <t>Kapitālsabiedrības nosaukums:</t>
  </si>
  <si>
    <t>Novirze  no plānotā</t>
  </si>
  <si>
    <t>Pārskata gads:</t>
  </si>
  <si>
    <t>valsts budžetā iemaksātās dividendes pārskata periodā, EUR</t>
  </si>
  <si>
    <r>
      <t xml:space="preserve">no valsts un pašvaldību budžeta tieši vai netieši </t>
    </r>
    <r>
      <rPr>
        <u/>
        <sz val="10"/>
        <color theme="1"/>
        <rFont val="Times New Roman"/>
        <family val="1"/>
        <charset val="186"/>
      </rPr>
      <t xml:space="preserve">saņemtais finansējums </t>
    </r>
    <r>
      <rPr>
        <sz val="10"/>
        <color theme="1"/>
        <rFont val="Times New Roman"/>
        <family val="1"/>
        <charset val="186"/>
      </rPr>
      <t>(dotācijas, maksa par pakalpojumiem un citi finanšu līdzekļi) kopā, EUR</t>
    </r>
  </si>
  <si>
    <r>
      <t xml:space="preserve">no valsts un pašvaldību budžeta tieši vai netieši </t>
    </r>
    <r>
      <rPr>
        <u/>
        <sz val="10"/>
        <color theme="1"/>
        <rFont val="Times New Roman"/>
        <family val="1"/>
        <charset val="186"/>
      </rPr>
      <t>saņemtā finansējuma izlietojums</t>
    </r>
    <r>
      <rPr>
        <sz val="10"/>
        <color theme="1"/>
        <rFont val="Times New Roman"/>
        <family val="1"/>
        <charset val="186"/>
      </rPr>
      <t xml:space="preserve"> (dotācijas, maksa par pakalpojumiem un citi finanšu līdzekļi) kopā, EUR</t>
    </r>
  </si>
  <si>
    <t>Ar Ministru kabineta lēmumu atstātās peļņas daļas izlietojums kopā, EUR</t>
  </si>
  <si>
    <t>Pielikums</t>
  </si>
  <si>
    <t>Ministru kabineta</t>
  </si>
  <si>
    <t>2016. gada 9. februāra</t>
  </si>
  <si>
    <t>noteikumiem Nr.  95</t>
  </si>
  <si>
    <t>Covid-19 ietekme, % no Novirzes, var būt gan ar + gan - zīmi</t>
  </si>
  <si>
    <t>Valdes skaidrojums par novirzēm. Atsevišķi iekļaujama Covid-19 un valsts atbalsta ietekme, ja attiecināms.</t>
  </si>
  <si>
    <t>Valsts SIA "Traumatoloģijas un ortopēdijas slimnīca"</t>
  </si>
  <si>
    <t>Fakts iepriekšējā gadā (2020)</t>
  </si>
  <si>
    <t>Plānotais pārskata gadā (2021)</t>
  </si>
  <si>
    <t>Fakts pārskata gadā (2021)</t>
  </si>
  <si>
    <t>Kopējais stacionāro gultu skaits  (perioda (gada) beigās)</t>
  </si>
  <si>
    <t>Praktizējošo ārstu (bez zobārstiem un rezidentiem) un praktizējošo māsu skaita attiecība</t>
  </si>
  <si>
    <t>82/140 </t>
  </si>
  <si>
    <t>Iestādē strādājošo ārstniecības personu vecuma grupā 25-40 gadiem īpatsvars no kopējā iestādē strādājošo ārstniecības personu skaita, %</t>
  </si>
  <si>
    <t>40 </t>
  </si>
  <si>
    <t xml:space="preserve">Vidējais gaidīšanas laiks uz valsts apmaksāto ambulatoro speciālista konsultāciju (pa specialitātēm, izņemot hroniskiem pacientiem dinamiskajai novērošanai), dienās </t>
  </si>
  <si>
    <t>PDAnesteziologs</t>
  </si>
  <si>
    <t>Neirologs</t>
  </si>
  <si>
    <t xml:space="preserve">Traumatologs, ortopēds </t>
  </si>
  <si>
    <t>Rehabilitologs</t>
  </si>
  <si>
    <t>Traumatoloģija, ortopēdija dienas stacionārā</t>
  </si>
  <si>
    <t>Traumatologs ortopēds (vertebrologs)</t>
  </si>
  <si>
    <t>Vidējais gaidīšanas laiks uz ambulatoro diagnostisko izmeklējumu – datortomogrāfija, dienās</t>
  </si>
  <si>
    <t>Vidējais gaidīšanas laiks uz endoprotezēšanas operācijām, dienās</t>
  </si>
  <si>
    <t>28-672</t>
  </si>
  <si>
    <t>Stacionāro akūtās palīdzības gultu skaits (perioda (gada) beigās) (netiek iekļautas rehabilitācijas, tuberkulozes, psihiatrijas, narkoloģijas, geriatrijas, paliatīvās aprūpes un aprūpes profila gultas)</t>
  </si>
  <si>
    <t>1.1. Uzlabot veselības aprūpes pakalpojumu pieejamību</t>
  </si>
  <si>
    <t>1.2. Nodrošināt  efektivitāti veselības aprūpes pakalpojumu plānošanā un sniegšanā</t>
  </si>
  <si>
    <t>Vidējais ārstēšanās ilgums, dienas</t>
  </si>
  <si>
    <t>Gultu noslodze, %</t>
  </si>
  <si>
    <t xml:space="preserve">Datortomogrāfijas  iekārtu skaits </t>
  </si>
  <si>
    <t>Datortomogrāfijas izmeklējumu skaits stacionārajiem un ambulatorajiem pacientiem kopā</t>
  </si>
  <si>
    <t>Vidējā datortomogrāfijas iekārtu noslodze, %</t>
  </si>
  <si>
    <t>1.3. Nodrošināt kvalitatīvu veselības aprūpes pakalpojumu sniegšanu</t>
  </si>
  <si>
    <t>Uz mājām izrakstīto pacientu, kuri atkārtoti hospitalizēti tajā pašā vai nākamajā dienā (neieskaitot pacientus, kuriem nākamā hospitalizācija ir aprūpe vai rehabilitācija), skaits un īpatsvars, %</t>
  </si>
  <si>
    <t>Ārstniecības personu īpatsvars, kas attiecīgajā periodā veic virsstundu darbu , no kopējā iestādē strādājošo ārstniecības personu skaita %</t>
  </si>
  <si>
    <t>ārsti</t>
  </si>
  <si>
    <t>māsas</t>
  </si>
  <si>
    <t>Vidējais nostrādāto virsstundu skaits  uz vienu ārstniecības personu, kas attiecīgajā periodā veic virsstundu darbu</t>
  </si>
  <si>
    <t>Letalitāte stacionārā, %</t>
  </si>
  <si>
    <t>Pēcoperācijas plaušu embolija vai dziļo vēnu tromboze (blakusdiagnoze) uz 100 izrakstīšanās gadījumiem no slimnīcas</t>
  </si>
  <si>
    <t>Veikto procedūru laikā gūtās traumas (blakus diagnoze) un atstātie svešķermeņi (blakus diagnoze) uz 100 izrakstīšanas gadījumiem, skaits gadā</t>
  </si>
  <si>
    <t>1.4. Veicināt zinātnisko un pētniecisko darbību</t>
  </si>
  <si>
    <t>Zinātnisko publikāciju skaits gadā</t>
  </si>
  <si>
    <t>Pētījumu un zinātnes projektu skaits gadā</t>
  </si>
  <si>
    <r>
      <t xml:space="preserve">Peļņa vai zaudējumi, </t>
    </r>
    <r>
      <rPr>
        <i/>
        <sz val="12"/>
        <rFont val="Times New Roman"/>
        <family val="1"/>
      </rPr>
      <t>euro</t>
    </r>
  </si>
  <si>
    <r>
      <t xml:space="preserve">Pamatdarbības neto naudas plūsma, </t>
    </r>
    <r>
      <rPr>
        <i/>
        <sz val="12"/>
        <rFont val="Times New Roman"/>
        <family val="1"/>
      </rPr>
      <t>euro</t>
    </r>
  </si>
  <si>
    <t>Kopējās likviditātes rādītājs</t>
  </si>
  <si>
    <t>Kapitāla struktūra (saistības pret pašu kapitālu), %</t>
  </si>
  <si>
    <t>valsts budžeta finansējums, mērķis Nr.1, EUR-ieņēmumi par valsts apmaksātajiem medicīnas pakalpojumiem</t>
  </si>
  <si>
    <t>valsts budžeta finansējums, mērķis Nr.2, EUR-ieņēmumi par rezidentu un studentu apmācību</t>
  </si>
  <si>
    <t>nav</t>
  </si>
  <si>
    <t>Sagatavotājs:  Dz.Perevertailo, I.Kļaviņa</t>
  </si>
  <si>
    <t>Tālrunis:  67399269, 67399260</t>
  </si>
  <si>
    <t>E-pasts:  Dzintra.Perevertailo@tos.lv, Ieva.Klavina@tos.lv.</t>
  </si>
  <si>
    <t>21 jeb 0.4%</t>
  </si>
  <si>
    <t>Investīciju plāna izpilde, euro</t>
  </si>
  <si>
    <t>85/142</t>
  </si>
  <si>
    <t>28-425</t>
  </si>
  <si>
    <t>38 jeb 0,7%</t>
  </si>
  <si>
    <t>75-635</t>
  </si>
  <si>
    <t>2021.gada plānā tika paredzēta peļņa 546 352 eur, izpilde -221 915 eur. 2021.gadā palielinājies debitoru atlikums pret plānoto par 491 304 eur. Palielinājies pamatlīdzekļu nolietojums par 142 794 eur pret plānoto.</t>
  </si>
  <si>
    <t xml:space="preserve">Rādītāju ietekmēja pamatkapitāla palielinājums (Veselības ministrijas piešķirtie līdzekļi medicīnas iekārtu iegādei) un pārskata perioda zaudējumi. </t>
  </si>
  <si>
    <t>CFLA dokumentu pārbaudes termiņš aizkavējās un plānotā līdzekļu atmaksa tika saņemta 2022. gadā.</t>
  </si>
  <si>
    <t>Palielinājušās pārdotās produkcijas ražošanas izmaksas.</t>
  </si>
  <si>
    <t>Uzsāktas attālinātās konsultācijas, kas rada iespēju samazināt pacientu gaidīšanas rindas</t>
  </si>
  <si>
    <t>17 jeb 0.3%</t>
  </si>
  <si>
    <t>-21 jeb -0.4%</t>
  </si>
  <si>
    <t>55% jeb 57%</t>
  </si>
  <si>
    <t>Rādītājs nav precīzi prognozējams. Kopējais atkārtoti hospitalizēto tajā pašā dienā vai nākamajā dienā pacientu skaits un % ir mazs, nepārsniedz 1% un ir pozitīvi vērtējams.</t>
  </si>
  <si>
    <t>85/140</t>
  </si>
  <si>
    <t>Covid-19 ārkārtas situācijas dēļ medicīniskie pakalpojumi tika sniegti mazākā apjomā epidemioloģisko prasību nodrošināšanai, kā arī rādītāju ietekmēja personāla prombūtne Covid-19 saslimšanas dēļ, medicīnas preču un komunālo pakalpojumu sadārdzinājums</t>
  </si>
  <si>
    <t>Sagatavošanas datums: 10.06.2022</t>
  </si>
  <si>
    <t xml:space="preserve"> Samazināts ambulatoro pakalpojumu apjoms  Covid-19 ārkārtas situācijas dēļ</t>
  </si>
  <si>
    <t>Samazināts ambulatoro pakalpojumu apjoms  Covid-19 ārkārtas situācijas dēļ</t>
  </si>
  <si>
    <t>Samazināts ambulatoro pakalpojumu apjoms  Covid-19 ārkārtas situācijas dēļ, rādītāju ietekmēja remondarbi 20121. gada sākumā, kā arī dienas stacionāra telpas tika izmantotas pacientiem, lai nodrošinātu ar Covid-19 saistītu epidemioloģ. prasību izpildīšanu</t>
  </si>
  <si>
    <t>Samazināts  pakalpojumu apjoms, lai nodrošinātu epidemioloģiskās prasības Covid-19 ārkārtas situācijas dēļ</t>
  </si>
  <si>
    <t>Pārskatīti gultu profili pēc īslaicīgās ķirurģijas centra  remonta pabeigšanas 2021.g. maijā un gultu pārprofilēšanas saistībā ar Covid- 19</t>
  </si>
  <si>
    <t xml:space="preserve"> Būtiski samazināts plānveida stacionāro pakalpojumu apjoms  Covid-19 ārkārtas situācijas dēļ un maksimāli samazināts akūto pacientu uzturēšanās laiks , nodrošinot intensīvāku pēcoperāciju rehabilitāciju</t>
  </si>
  <si>
    <t xml:space="preserve"> Būtiski samazināts plānveida stacionāro pakalpojumu apjoms  Covid-19 ārkārtas situācijas dēļ, kā arī neliels noslogojums pārprofilētajām 40 gultām Covid-19 pacientu ārstēšanai</t>
  </si>
  <si>
    <t>Ņemot vērā Covid-19 izplatību 2021. gadā salīdzinot ar iepriekšējo gadu nostrādāto virsstundu skaits palielinājies to ietekmēja būtisks slimības lapu pieaugums (17.68%) un slimošanas ilguma pieaugums (24.53%) salīdzinot ar iepriekšējo gadu.</t>
  </si>
  <si>
    <t xml:space="preserve">Covid-19 apstākļos samazinoties plānveida pacientu skaitam, pieaug  akūti stacionēto, t.sk. pārvesto no citiem stacionāriem pacientu ar smagām dzīvību apdraudošām blakusslimībām īpatsvars. </t>
  </si>
  <si>
    <t>Rādītājs samazinājies Covid-19 izplatības dēļ</t>
  </si>
  <si>
    <t>2021. gadā kopējais likviditātes rādītājs tika plānots lielāks, jo nebija paredzēts straujš cenu kāpums 2021. gada nogalē (komunālajiem pakalpojumiem, medicīnas precēm). Medicīnas precēm, instrumentiem, implantiem tika mainīta PVN likme no 12% uz 21%. Cenu izmaiņas samazināja paredzamo naudas atlikumu uz gada beigām. Apgrozāmo līdzekļu apjoms samazinājās. Rezultātā, gandrīz četras reizes palielinājās  saistības pret piegādātājiem.</t>
  </si>
  <si>
    <t>Līguma neizpilde ar NVD bija vidēji 30%, savukārt neto apgrozījumā ietilpst arī saņemtie līdzekļi par Covid-19 piemaksām</t>
  </si>
  <si>
    <t>Būtiski samazināts plānveida pakalpojumu apjoms Covid-19 ārkārtas situācijas dēļ, tai skaitā nodrošinot 40 gultas Covid- 19 tranzītpacientu ārstēšanai</t>
  </si>
  <si>
    <t>Rādītāju ietekmēja pārskata perioda zaudējumi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</si>
</sst>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2"/>
      <color theme="1"/>
      <name val="Times New Roman"/>
      <family val="1"/>
      <charset val="186"/>
    </font>
    <font>
      <sz val="10"/>
      <color theme="1"/>
      <name val="Times New Roman"/>
      <family val="1"/>
      <charset val="186"/>
    </font>
    <font>
      <sz val="9"/>
      <color theme="1"/>
      <name val="Times New Roman"/>
      <family val="1"/>
      <charset val="186"/>
    </font>
    <font>
      <b/>
      <sz val="11"/>
      <color theme="1"/>
      <name val="Calibri"/>
      <family val="2"/>
      <charset val="186"/>
      <scheme val="minor"/>
    </font>
    <font>
      <b/>
      <sz val="11"/>
      <color theme="1"/>
      <name val="Times New Roman"/>
      <family val="1"/>
      <charset val="186"/>
    </font>
    <font>
      <sz val="10"/>
      <name val="Times New Roman"/>
      <family val="1"/>
      <charset val="186"/>
    </font>
    <font>
      <u/>
      <sz val="10"/>
      <color theme="1"/>
      <name val="Times New Roman"/>
      <family val="1"/>
      <charset val="186"/>
    </font>
    <font>
      <sz val="11"/>
      <color indexed="81"/>
      <name val="Tahoma"/>
      <family val="2"/>
      <charset val="186"/>
    </font>
    <font>
      <b/>
      <sz val="11"/>
      <color indexed="81"/>
      <name val="Tahoma"/>
      <family val="2"/>
      <charset val="186"/>
    </font>
    <font>
      <b/>
      <sz val="14"/>
      <color theme="1"/>
      <name val="Times New Roman"/>
      <family val="1"/>
      <charset val="186"/>
    </font>
    <font>
      <sz val="11"/>
      <color theme="1"/>
      <name val="Times New Roman"/>
      <family val="1"/>
      <charset val="186"/>
    </font>
    <font>
      <sz val="11"/>
      <color rgb="FF000000"/>
      <name val="Times New Roman"/>
      <family val="1"/>
      <charset val="186"/>
    </font>
    <font>
      <sz val="11"/>
      <name val="Calibri"/>
      <family val="2"/>
      <charset val="186"/>
      <scheme val="minor"/>
    </font>
    <font>
      <b/>
      <sz val="12"/>
      <name val="Times New Roman"/>
      <family val="1"/>
      <charset val="186"/>
    </font>
    <font>
      <i/>
      <sz val="12"/>
      <name val="Times New Roman"/>
      <family val="1"/>
    </font>
    <font>
      <sz val="1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4" fontId="3" fillId="0" borderId="6" xfId="0" applyNumberFormat="1" applyFont="1" applyBorder="1" applyAlignment="1">
      <alignment vertical="center" wrapText="1"/>
    </xf>
    <xf numFmtId="0" fontId="3" fillId="0" borderId="1" xfId="0" applyFont="1" applyBorder="1" applyAlignment="1">
      <alignment vertical="center" wrapText="1"/>
    </xf>
    <xf numFmtId="0" fontId="3"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xf>
    <xf numFmtId="0" fontId="0" fillId="0" borderId="7" xfId="0" applyBorder="1" applyAlignment="1"/>
    <xf numFmtId="0" fontId="3" fillId="0" borderId="0" xfId="0" applyFont="1" applyBorder="1" applyAlignment="1"/>
    <xf numFmtId="0" fontId="0" fillId="0" borderId="7" xfId="0" applyBorder="1"/>
    <xf numFmtId="0" fontId="6" fillId="0" borderId="0" xfId="0" applyFont="1" applyAlignment="1">
      <alignment horizontal="center" wrapText="1"/>
    </xf>
    <xf numFmtId="0" fontId="0" fillId="0" borderId="0" xfId="0" applyBorder="1"/>
    <xf numFmtId="0" fontId="6" fillId="0" borderId="0" xfId="0" applyFont="1" applyAlignment="1">
      <alignment horizontal="center" wrapText="1"/>
    </xf>
    <xf numFmtId="0" fontId="6" fillId="0" borderId="0" xfId="0" applyFont="1" applyAlignment="1">
      <alignment horizontal="center" wrapText="1"/>
    </xf>
    <xf numFmtId="0" fontId="3" fillId="0" borderId="0" xfId="0" applyFont="1" applyBorder="1" applyAlignment="1">
      <alignment horizontal="left" vertical="center" wrapText="1"/>
    </xf>
    <xf numFmtId="0" fontId="0" fillId="0" borderId="0" xfId="0" applyAlignment="1">
      <alignment horizontal="center"/>
    </xf>
    <xf numFmtId="0" fontId="3" fillId="0" borderId="6" xfId="0" applyFont="1" applyBorder="1" applyAlignment="1">
      <alignment horizontal="center" vertical="center" wrapText="1"/>
    </xf>
    <xf numFmtId="9" fontId="3" fillId="0" borderId="6" xfId="1" applyFont="1" applyBorder="1" applyAlignment="1">
      <alignment horizontal="center" vertical="center" wrapText="1"/>
    </xf>
    <xf numFmtId="9" fontId="3" fillId="0" borderId="4" xfId="1" applyFont="1" applyBorder="1" applyAlignment="1">
      <alignment horizontal="center" vertical="center" wrapText="1"/>
    </xf>
    <xf numFmtId="0" fontId="0" fillId="0" borderId="7" xfId="0" applyBorder="1" applyAlignment="1">
      <alignment horizontal="center"/>
    </xf>
    <xf numFmtId="0" fontId="0" fillId="0" borderId="0" xfId="0" applyBorder="1" applyAlignment="1">
      <alignment horizontal="center"/>
    </xf>
    <xf numFmtId="0" fontId="12" fillId="0" borderId="0" xfId="0" applyFont="1" applyAlignment="1">
      <alignment horizontal="right"/>
    </xf>
    <xf numFmtId="0" fontId="13" fillId="0" borderId="0" xfId="0" applyFont="1" applyAlignment="1">
      <alignment horizontal="right" vertical="center"/>
    </xf>
    <xf numFmtId="9" fontId="3" fillId="0" borderId="6" xfId="1" applyFont="1" applyFill="1" applyBorder="1" applyAlignment="1">
      <alignment horizontal="center" vertical="center" wrapText="1"/>
    </xf>
    <xf numFmtId="0" fontId="6" fillId="0" borderId="0" xfId="0" applyFont="1" applyAlignment="1">
      <alignment horizontal="center" wrapText="1"/>
    </xf>
    <xf numFmtId="3" fontId="7" fillId="0" borderId="4" xfId="0" applyNumberFormat="1" applyFont="1" applyBorder="1" applyAlignment="1">
      <alignment horizontal="center" vertical="center" wrapText="1"/>
    </xf>
    <xf numFmtId="0" fontId="7" fillId="0" borderId="6" xfId="0" applyFont="1" applyBorder="1" applyAlignment="1">
      <alignment horizontal="center" vertical="center" wrapText="1"/>
    </xf>
    <xf numFmtId="9" fontId="7" fillId="0" borderId="6" xfId="1" applyFont="1" applyBorder="1" applyAlignment="1">
      <alignment horizontal="center" vertical="center" wrapText="1"/>
    </xf>
    <xf numFmtId="49" fontId="7" fillId="0" borderId="4" xfId="0" applyNumberFormat="1" applyFont="1" applyBorder="1" applyAlignment="1">
      <alignment horizontal="center" vertical="center" wrapText="1"/>
    </xf>
    <xf numFmtId="4" fontId="7" fillId="0" borderId="6" xfId="0" applyNumberFormat="1" applyFont="1" applyBorder="1" applyAlignment="1">
      <alignment horizontal="center" vertical="center" wrapText="1"/>
    </xf>
    <xf numFmtId="0" fontId="7" fillId="0" borderId="6"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3" fontId="7"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4" fontId="3" fillId="0" borderId="8" xfId="0" applyNumberFormat="1" applyFont="1" applyBorder="1" applyAlignment="1">
      <alignment vertical="center" wrapText="1"/>
    </xf>
    <xf numFmtId="10" fontId="7" fillId="0" borderId="6"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4" fontId="3" fillId="0" borderId="6" xfId="0" applyNumberFormat="1" applyFont="1" applyFill="1" applyBorder="1" applyAlignment="1">
      <alignment vertical="center" wrapText="1"/>
    </xf>
    <xf numFmtId="9" fontId="7" fillId="0" borderId="4" xfId="1" applyFont="1" applyBorder="1" applyAlignment="1">
      <alignment horizontal="center" vertical="center" wrapText="1"/>
    </xf>
    <xf numFmtId="4" fontId="7" fillId="0" borderId="4" xfId="0" applyNumberFormat="1" applyFont="1" applyBorder="1" applyAlignment="1">
      <alignment horizontal="center" vertical="center" wrapText="1"/>
    </xf>
    <xf numFmtId="4" fontId="7" fillId="0" borderId="6" xfId="0" applyNumberFormat="1" applyFont="1" applyBorder="1" applyAlignment="1">
      <alignment vertical="center" wrapText="1"/>
    </xf>
    <xf numFmtId="49" fontId="7" fillId="0" borderId="4" xfId="1" applyNumberFormat="1" applyFont="1" applyBorder="1" applyAlignment="1">
      <alignment horizontal="center" vertical="center" wrapText="1"/>
    </xf>
    <xf numFmtId="3" fontId="7" fillId="0" borderId="6"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9" fontId="7" fillId="0" borderId="4" xfId="1" applyFont="1" applyFill="1" applyBorder="1" applyAlignment="1">
      <alignment horizontal="center" vertical="center" wrapText="1"/>
    </xf>
    <xf numFmtId="4" fontId="7" fillId="0" borderId="6" xfId="0" applyNumberFormat="1" applyFont="1" applyFill="1" applyBorder="1" applyAlignment="1">
      <alignment vertical="center" wrapText="1"/>
    </xf>
    <xf numFmtId="2" fontId="3" fillId="0" borderId="6"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14" fillId="0" borderId="4" xfId="0" applyFont="1" applyBorder="1" applyAlignment="1">
      <alignment vertical="center" wrapText="1"/>
    </xf>
    <xf numFmtId="0" fontId="7" fillId="2" borderId="2" xfId="0" applyFont="1" applyFill="1" applyBorder="1" applyAlignment="1">
      <alignment horizontal="center" vertical="center" wrapText="1"/>
    </xf>
    <xf numFmtId="0" fontId="0" fillId="0" borderId="4" xfId="0"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6" fillId="0" borderId="0" xfId="0" applyFont="1" applyAlignment="1">
      <alignment horizontal="center" wrapText="1"/>
    </xf>
    <xf numFmtId="0" fontId="5" fillId="0" borderId="0" xfId="0" applyFont="1" applyAlignment="1">
      <alignment horizontal="left"/>
    </xf>
    <xf numFmtId="0" fontId="11" fillId="0" borderId="0" xfId="0" applyFont="1" applyAlignment="1">
      <alignment horizontal="left" indent="1"/>
    </xf>
    <xf numFmtId="0" fontId="7" fillId="0" borderId="9" xfId="0" applyFont="1" applyBorder="1" applyAlignment="1">
      <alignment vertical="center" wrapText="1"/>
    </xf>
    <xf numFmtId="0" fontId="14" fillId="0" borderId="5" xfId="0" applyFont="1" applyBorder="1" applyAlignment="1">
      <alignment vertical="center" wrapText="1"/>
    </xf>
    <xf numFmtId="0" fontId="3" fillId="0" borderId="2" xfId="0" applyFont="1" applyBorder="1" applyAlignment="1">
      <alignment vertical="center" wrapText="1"/>
    </xf>
    <xf numFmtId="0" fontId="0" fillId="0" borderId="4" xfId="0" applyBorder="1" applyAlignment="1">
      <alignment vertical="center" wrapText="1"/>
    </xf>
    <xf numFmtId="0" fontId="3"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3" xfId="0" applyFont="1" applyBorder="1" applyAlignment="1">
      <alignment vertical="center" wrapText="1"/>
    </xf>
    <xf numFmtId="0" fontId="14" fillId="0" borderId="3" xfId="0" applyFont="1" applyBorder="1" applyAlignment="1">
      <alignment vertical="center" wrapText="1"/>
    </xf>
  </cellXfs>
  <cellStyles count="2">
    <cellStyle name="Parasts" xfId="0" builtinId="0"/>
    <cellStyle name="Procenti"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9</xdr:col>
      <xdr:colOff>0</xdr:colOff>
      <xdr:row>68</xdr:row>
      <xdr:rowOff>70643</xdr:rowOff>
    </xdr:from>
    <xdr:ext cx="914400"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9</xdr:col>
      <xdr:colOff>0</xdr:colOff>
      <xdr:row>68</xdr:row>
      <xdr:rowOff>70643</xdr:rowOff>
    </xdr:from>
    <xdr:ext cx="914400"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5"/>
  <sheetViews>
    <sheetView tabSelected="1" zoomScaleNormal="100" workbookViewId="0">
      <selection activeCell="I59" sqref="I59"/>
    </sheetView>
  </sheetViews>
  <sheetFormatPr defaultRowHeight="15" x14ac:dyDescent="0.25"/>
  <cols>
    <col min="1" max="1" width="40.140625" customWidth="1"/>
    <col min="2" max="2" width="11.85546875" customWidth="1"/>
    <col min="3" max="7" width="8.85546875" style="14" customWidth="1"/>
    <col min="8" max="8" width="13.42578125" style="14" customWidth="1"/>
    <col min="9" max="9" width="46.7109375" customWidth="1"/>
  </cols>
  <sheetData>
    <row r="1" spans="1:9" x14ac:dyDescent="0.25">
      <c r="I1" s="21" t="s">
        <v>20</v>
      </c>
    </row>
    <row r="2" spans="1:9" x14ac:dyDescent="0.25">
      <c r="I2" s="21" t="s">
        <v>21</v>
      </c>
    </row>
    <row r="3" spans="1:9" x14ac:dyDescent="0.25">
      <c r="I3" s="21" t="s">
        <v>22</v>
      </c>
    </row>
    <row r="4" spans="1:9" x14ac:dyDescent="0.25">
      <c r="I4" s="21" t="s">
        <v>23</v>
      </c>
    </row>
    <row r="6" spans="1:9" ht="22.5" customHeight="1" x14ac:dyDescent="0.25">
      <c r="A6" s="69" t="s">
        <v>12</v>
      </c>
      <c r="B6" s="69"/>
      <c r="C6" s="69"/>
      <c r="D6" s="69"/>
      <c r="E6" s="69"/>
      <c r="F6" s="69"/>
      <c r="G6" s="69"/>
      <c r="H6" s="69"/>
      <c r="I6" s="69"/>
    </row>
    <row r="7" spans="1:9" ht="14.25" customHeight="1" x14ac:dyDescent="0.25">
      <c r="A7" s="9"/>
      <c r="B7" s="23"/>
      <c r="C7" s="11"/>
      <c r="D7" s="11"/>
      <c r="E7" s="11"/>
      <c r="F7" s="11"/>
      <c r="G7" s="11"/>
      <c r="H7" s="12"/>
      <c r="I7" s="9"/>
    </row>
    <row r="8" spans="1:9" ht="18" customHeight="1" x14ac:dyDescent="0.25">
      <c r="A8" s="20" t="s">
        <v>13</v>
      </c>
      <c r="B8" s="20"/>
      <c r="C8" s="70" t="s">
        <v>26</v>
      </c>
      <c r="D8" s="70"/>
      <c r="E8" s="70"/>
      <c r="F8" s="70"/>
      <c r="G8" s="70"/>
      <c r="H8" s="70"/>
      <c r="I8" s="70"/>
    </row>
    <row r="9" spans="1:9" ht="18.75" x14ac:dyDescent="0.3">
      <c r="A9" s="20" t="s">
        <v>15</v>
      </c>
      <c r="B9" s="20"/>
      <c r="C9" s="71">
        <v>2021</v>
      </c>
      <c r="D9" s="71"/>
      <c r="E9" s="71"/>
      <c r="F9" s="71"/>
      <c r="G9" s="71"/>
      <c r="H9" s="71"/>
      <c r="I9" s="71"/>
    </row>
    <row r="10" spans="1:9" ht="14.25" customHeight="1" thickBot="1" x14ac:dyDescent="0.3"/>
    <row r="11" spans="1:9" ht="16.5" thickBot="1" x14ac:dyDescent="0.3">
      <c r="A11" s="77" t="s">
        <v>7</v>
      </c>
      <c r="B11" s="78"/>
      <c r="C11" s="78"/>
      <c r="D11" s="78"/>
      <c r="E11" s="78"/>
      <c r="F11" s="78"/>
      <c r="G11" s="78"/>
      <c r="H11" s="78"/>
      <c r="I11" s="79"/>
    </row>
    <row r="12" spans="1:9" s="5" customFormat="1" ht="60.75" thickBot="1" x14ac:dyDescent="0.3">
      <c r="A12" s="65" t="s">
        <v>9</v>
      </c>
      <c r="B12" s="66"/>
      <c r="C12" s="4" t="s">
        <v>27</v>
      </c>
      <c r="D12" s="4" t="s">
        <v>28</v>
      </c>
      <c r="E12" s="4" t="s">
        <v>29</v>
      </c>
      <c r="F12" s="4" t="s">
        <v>14</v>
      </c>
      <c r="G12" s="4" t="s">
        <v>8</v>
      </c>
      <c r="H12" s="4" t="s">
        <v>24</v>
      </c>
      <c r="I12" s="4" t="s">
        <v>25</v>
      </c>
    </row>
    <row r="13" spans="1:9" s="5" customFormat="1" ht="16.5" customHeight="1" thickBot="1" x14ac:dyDescent="0.3">
      <c r="A13" s="67" t="s">
        <v>46</v>
      </c>
      <c r="B13" s="68"/>
      <c r="C13" s="68"/>
      <c r="D13" s="68"/>
      <c r="E13" s="68"/>
      <c r="F13" s="68"/>
      <c r="G13" s="68"/>
      <c r="H13" s="68"/>
      <c r="I13" s="68"/>
    </row>
    <row r="14" spans="1:9" ht="27" customHeight="1" thickBot="1" x14ac:dyDescent="0.3">
      <c r="A14" s="74" t="s">
        <v>30</v>
      </c>
      <c r="B14" s="75"/>
      <c r="C14" s="24">
        <v>203</v>
      </c>
      <c r="D14" s="24">
        <v>220</v>
      </c>
      <c r="E14" s="47">
        <v>220</v>
      </c>
      <c r="F14" s="47">
        <f t="shared" ref="F14:F16" si="0">E14-D14</f>
        <v>0</v>
      </c>
      <c r="G14" s="46">
        <f t="shared" ref="G14:G16" si="1">F14/D14</f>
        <v>0</v>
      </c>
      <c r="H14" s="16">
        <v>0</v>
      </c>
      <c r="I14" s="1"/>
    </row>
    <row r="15" spans="1:9" ht="28.5" customHeight="1" thickBot="1" x14ac:dyDescent="0.3">
      <c r="A15" s="74" t="s">
        <v>31</v>
      </c>
      <c r="B15" s="75"/>
      <c r="C15" s="24" t="s">
        <v>32</v>
      </c>
      <c r="D15" s="27" t="s">
        <v>77</v>
      </c>
      <c r="E15" s="27" t="s">
        <v>90</v>
      </c>
      <c r="F15" s="51">
        <v>2</v>
      </c>
      <c r="G15" s="52">
        <v>1.41E-2</v>
      </c>
      <c r="H15" s="16">
        <v>0</v>
      </c>
      <c r="I15" s="1"/>
    </row>
    <row r="16" spans="1:9" ht="42.75" customHeight="1" thickBot="1" x14ac:dyDescent="0.3">
      <c r="A16" s="74" t="s">
        <v>33</v>
      </c>
      <c r="B16" s="75"/>
      <c r="C16" s="24" t="s">
        <v>34</v>
      </c>
      <c r="D16" s="24">
        <v>41</v>
      </c>
      <c r="E16" s="24">
        <v>41</v>
      </c>
      <c r="F16" s="47">
        <f t="shared" si="0"/>
        <v>0</v>
      </c>
      <c r="G16" s="46">
        <f t="shared" si="1"/>
        <v>0</v>
      </c>
      <c r="H16" s="16">
        <v>0</v>
      </c>
      <c r="I16" s="1"/>
    </row>
    <row r="17" spans="1:9" ht="30" customHeight="1" thickBot="1" x14ac:dyDescent="0.3">
      <c r="A17" s="62" t="s">
        <v>35</v>
      </c>
      <c r="B17" s="80"/>
      <c r="C17" s="80"/>
      <c r="D17" s="81"/>
      <c r="E17" s="81"/>
      <c r="F17" s="81"/>
      <c r="G17" s="81"/>
      <c r="H17" s="64"/>
      <c r="I17" s="1"/>
    </row>
    <row r="18" spans="1:9" ht="26.25" thickBot="1" x14ac:dyDescent="0.3">
      <c r="A18" s="74" t="s">
        <v>36</v>
      </c>
      <c r="B18" s="75"/>
      <c r="C18" s="24">
        <v>9</v>
      </c>
      <c r="D18" s="24">
        <v>7</v>
      </c>
      <c r="E18" s="24">
        <v>8</v>
      </c>
      <c r="F18" s="36">
        <f t="shared" ref="F18:F26" si="2">E18-D18</f>
        <v>1</v>
      </c>
      <c r="G18" s="46">
        <f t="shared" ref="G18:G26" si="3">F18/D18</f>
        <v>0.14285714285714285</v>
      </c>
      <c r="H18" s="22">
        <v>0.1</v>
      </c>
      <c r="I18" s="48" t="s">
        <v>93</v>
      </c>
    </row>
    <row r="19" spans="1:9" ht="26.25" thickBot="1" x14ac:dyDescent="0.3">
      <c r="A19" s="74" t="s">
        <v>37</v>
      </c>
      <c r="B19" s="75"/>
      <c r="C19" s="24">
        <v>31</v>
      </c>
      <c r="D19" s="24">
        <v>28</v>
      </c>
      <c r="E19" s="24">
        <v>20</v>
      </c>
      <c r="F19" s="36">
        <f t="shared" si="2"/>
        <v>-8</v>
      </c>
      <c r="G19" s="46">
        <f t="shared" si="3"/>
        <v>-0.2857142857142857</v>
      </c>
      <c r="H19" s="22">
        <v>0</v>
      </c>
      <c r="I19" s="48" t="s">
        <v>85</v>
      </c>
    </row>
    <row r="20" spans="1:9" ht="26.25" thickBot="1" x14ac:dyDescent="0.3">
      <c r="A20" s="74" t="s">
        <v>38</v>
      </c>
      <c r="B20" s="75"/>
      <c r="C20" s="24">
        <v>46</v>
      </c>
      <c r="D20" s="24">
        <v>28</v>
      </c>
      <c r="E20" s="24">
        <v>36</v>
      </c>
      <c r="F20" s="36">
        <f t="shared" si="2"/>
        <v>8</v>
      </c>
      <c r="G20" s="46">
        <f t="shared" si="3"/>
        <v>0.2857142857142857</v>
      </c>
      <c r="H20" s="22">
        <v>0.2</v>
      </c>
      <c r="I20" s="48" t="s">
        <v>94</v>
      </c>
    </row>
    <row r="21" spans="1:9" ht="26.25" thickBot="1" x14ac:dyDescent="0.3">
      <c r="A21" s="74" t="s">
        <v>39</v>
      </c>
      <c r="B21" s="75"/>
      <c r="C21" s="24">
        <v>35</v>
      </c>
      <c r="D21" s="24">
        <v>22</v>
      </c>
      <c r="E21" s="24">
        <v>24</v>
      </c>
      <c r="F21" s="36">
        <f t="shared" si="2"/>
        <v>2</v>
      </c>
      <c r="G21" s="46">
        <f t="shared" si="3"/>
        <v>9.0909090909090912E-2</v>
      </c>
      <c r="H21" s="22">
        <v>0.1</v>
      </c>
      <c r="I21" s="48" t="s">
        <v>94</v>
      </c>
    </row>
    <row r="22" spans="1:9" ht="72.75" customHeight="1" thickBot="1" x14ac:dyDescent="0.3">
      <c r="A22" s="74" t="s">
        <v>40</v>
      </c>
      <c r="B22" s="75"/>
      <c r="C22" s="24">
        <v>44</v>
      </c>
      <c r="D22" s="24">
        <v>22</v>
      </c>
      <c r="E22" s="24">
        <v>73</v>
      </c>
      <c r="F22" s="36">
        <f t="shared" si="2"/>
        <v>51</v>
      </c>
      <c r="G22" s="46">
        <f t="shared" si="3"/>
        <v>2.3181818181818183</v>
      </c>
      <c r="H22" s="22">
        <v>0.6</v>
      </c>
      <c r="I22" s="48" t="s">
        <v>95</v>
      </c>
    </row>
    <row r="23" spans="1:9" ht="26.25" thickBot="1" x14ac:dyDescent="0.3">
      <c r="A23" s="74" t="s">
        <v>41</v>
      </c>
      <c r="B23" s="75"/>
      <c r="C23" s="24">
        <v>71</v>
      </c>
      <c r="D23" s="24">
        <v>68</v>
      </c>
      <c r="E23" s="24">
        <v>58</v>
      </c>
      <c r="F23" s="36">
        <f t="shared" si="2"/>
        <v>-10</v>
      </c>
      <c r="G23" s="46">
        <f t="shared" si="3"/>
        <v>-0.14705882352941177</v>
      </c>
      <c r="H23" s="22">
        <v>0.2</v>
      </c>
      <c r="I23" s="48" t="s">
        <v>85</v>
      </c>
    </row>
    <row r="24" spans="1:9" ht="41.25" customHeight="1" thickBot="1" x14ac:dyDescent="0.3">
      <c r="A24" s="74" t="s">
        <v>42</v>
      </c>
      <c r="B24" s="75"/>
      <c r="C24" s="24">
        <v>4</v>
      </c>
      <c r="D24" s="24">
        <v>2</v>
      </c>
      <c r="E24" s="24">
        <v>9</v>
      </c>
      <c r="F24" s="36">
        <f t="shared" si="2"/>
        <v>7</v>
      </c>
      <c r="G24" s="46">
        <f t="shared" si="3"/>
        <v>3.5</v>
      </c>
      <c r="H24" s="22">
        <v>0.6</v>
      </c>
      <c r="I24" s="48" t="s">
        <v>96</v>
      </c>
    </row>
    <row r="25" spans="1:9" ht="43.5" customHeight="1" thickBot="1" x14ac:dyDescent="0.3">
      <c r="A25" s="74" t="s">
        <v>43</v>
      </c>
      <c r="B25" s="75"/>
      <c r="C25" s="24" t="s">
        <v>44</v>
      </c>
      <c r="D25" s="24" t="s">
        <v>78</v>
      </c>
      <c r="E25" s="47" t="s">
        <v>80</v>
      </c>
      <c r="F25" s="36">
        <v>210</v>
      </c>
      <c r="G25" s="46">
        <f>210/425</f>
        <v>0.49411764705882355</v>
      </c>
      <c r="H25" s="22">
        <v>0.5</v>
      </c>
      <c r="I25" s="53" t="s">
        <v>105</v>
      </c>
    </row>
    <row r="26" spans="1:9" ht="53.25" customHeight="1" thickBot="1" x14ac:dyDescent="0.3">
      <c r="A26" s="74" t="s">
        <v>45</v>
      </c>
      <c r="B26" s="75"/>
      <c r="C26" s="24">
        <v>102</v>
      </c>
      <c r="D26" s="24">
        <v>106</v>
      </c>
      <c r="E26" s="24">
        <v>107</v>
      </c>
      <c r="F26" s="36">
        <f t="shared" si="2"/>
        <v>1</v>
      </c>
      <c r="G26" s="46">
        <f t="shared" si="3"/>
        <v>9.433962264150943E-3</v>
      </c>
      <c r="H26" s="22">
        <v>0</v>
      </c>
      <c r="I26" s="48" t="s">
        <v>97</v>
      </c>
    </row>
    <row r="27" spans="1:9" ht="15" customHeight="1" thickBot="1" x14ac:dyDescent="0.3">
      <c r="A27" s="67" t="s">
        <v>47</v>
      </c>
      <c r="B27" s="68"/>
      <c r="C27" s="68"/>
      <c r="D27" s="68"/>
      <c r="E27" s="68"/>
      <c r="F27" s="68"/>
      <c r="G27" s="68"/>
      <c r="H27" s="68"/>
      <c r="I27" s="68"/>
    </row>
    <row r="28" spans="1:9" ht="62.25" customHeight="1" thickBot="1" x14ac:dyDescent="0.3">
      <c r="A28" s="74" t="s">
        <v>48</v>
      </c>
      <c r="B28" s="75"/>
      <c r="C28" s="28">
        <v>6.1</v>
      </c>
      <c r="D28" s="28">
        <v>6.11</v>
      </c>
      <c r="E28" s="47">
        <v>5.88</v>
      </c>
      <c r="F28" s="47">
        <f t="shared" ref="F28:F30" si="4">E28-D28</f>
        <v>-0.23000000000000043</v>
      </c>
      <c r="G28" s="46">
        <f t="shared" ref="G28:G30" si="5">F28/D28</f>
        <v>-3.764320785597388E-2</v>
      </c>
      <c r="H28" s="22">
        <v>0</v>
      </c>
      <c r="I28" s="48" t="s">
        <v>98</v>
      </c>
    </row>
    <row r="29" spans="1:9" ht="61.5" customHeight="1" thickBot="1" x14ac:dyDescent="0.3">
      <c r="A29" s="74" t="s">
        <v>49</v>
      </c>
      <c r="B29" s="75"/>
      <c r="C29" s="28">
        <v>52.23</v>
      </c>
      <c r="D29" s="28">
        <v>65.41</v>
      </c>
      <c r="E29" s="47">
        <v>45.73</v>
      </c>
      <c r="F29" s="47">
        <f t="shared" si="4"/>
        <v>-19.68</v>
      </c>
      <c r="G29" s="46">
        <f t="shared" si="5"/>
        <v>-0.30087142638740255</v>
      </c>
      <c r="H29" s="22">
        <v>0.5</v>
      </c>
      <c r="I29" s="53" t="s">
        <v>99</v>
      </c>
    </row>
    <row r="30" spans="1:9" ht="21.75" customHeight="1" thickBot="1" x14ac:dyDescent="0.3">
      <c r="A30" s="74" t="s">
        <v>50</v>
      </c>
      <c r="B30" s="75"/>
      <c r="C30" s="28">
        <v>1</v>
      </c>
      <c r="D30" s="28">
        <v>1</v>
      </c>
      <c r="E30" s="28">
        <v>1</v>
      </c>
      <c r="F30" s="47">
        <f t="shared" si="4"/>
        <v>0</v>
      </c>
      <c r="G30" s="46">
        <f t="shared" si="5"/>
        <v>0</v>
      </c>
      <c r="H30" s="22">
        <v>0</v>
      </c>
      <c r="I30" s="1"/>
    </row>
    <row r="31" spans="1:9" ht="27.75" customHeight="1" thickBot="1" x14ac:dyDescent="0.3">
      <c r="A31" s="74" t="s">
        <v>51</v>
      </c>
      <c r="B31" s="75"/>
      <c r="C31" s="32">
        <v>3307</v>
      </c>
      <c r="D31" s="32">
        <v>4367</v>
      </c>
      <c r="E31" s="50">
        <v>4010</v>
      </c>
      <c r="F31" s="47">
        <f t="shared" ref="F31:F32" si="6">E31-D31</f>
        <v>-357</v>
      </c>
      <c r="G31" s="46">
        <f t="shared" ref="G31:G32" si="7">F31/D31</f>
        <v>-8.1749484772154796E-2</v>
      </c>
      <c r="H31" s="22">
        <v>0.1</v>
      </c>
      <c r="I31" s="1"/>
    </row>
    <row r="32" spans="1:9" ht="22.5" customHeight="1" thickBot="1" x14ac:dyDescent="0.3">
      <c r="A32" s="74" t="s">
        <v>52</v>
      </c>
      <c r="B32" s="75"/>
      <c r="C32" s="26">
        <v>0.65</v>
      </c>
      <c r="D32" s="26">
        <v>0.86</v>
      </c>
      <c r="E32" s="51">
        <v>0.79</v>
      </c>
      <c r="F32" s="47">
        <f t="shared" si="6"/>
        <v>-6.9999999999999951E-2</v>
      </c>
      <c r="G32" s="46">
        <f t="shared" si="7"/>
        <v>-8.1395348837209253E-2</v>
      </c>
      <c r="H32" s="22">
        <v>0.1</v>
      </c>
      <c r="I32" s="1"/>
    </row>
    <row r="33" spans="1:9" ht="17.25" customHeight="1" thickBot="1" x14ac:dyDescent="0.3">
      <c r="A33" s="67" t="s">
        <v>53</v>
      </c>
      <c r="B33" s="68"/>
      <c r="C33" s="68"/>
      <c r="D33" s="68"/>
      <c r="E33" s="68"/>
      <c r="F33" s="68"/>
      <c r="G33" s="68"/>
      <c r="H33" s="68"/>
      <c r="I33" s="68"/>
    </row>
    <row r="34" spans="1:9" ht="71.25" customHeight="1" thickBot="1" x14ac:dyDescent="0.3">
      <c r="A34" s="2" t="s">
        <v>54</v>
      </c>
      <c r="B34" s="30"/>
      <c r="C34" s="28" t="s">
        <v>75</v>
      </c>
      <c r="D34" s="28" t="s">
        <v>79</v>
      </c>
      <c r="E34" s="47" t="s">
        <v>86</v>
      </c>
      <c r="F34" s="27" t="s">
        <v>87</v>
      </c>
      <c r="G34" s="49" t="s">
        <v>88</v>
      </c>
      <c r="H34" s="22">
        <v>0</v>
      </c>
      <c r="I34" s="48" t="s">
        <v>89</v>
      </c>
    </row>
    <row r="35" spans="1:9" ht="24.75" customHeight="1" thickBot="1" x14ac:dyDescent="0.3">
      <c r="A35" s="72" t="s">
        <v>55</v>
      </c>
      <c r="B35" s="29" t="s">
        <v>56</v>
      </c>
      <c r="C35" s="33">
        <v>30</v>
      </c>
      <c r="D35" s="33">
        <v>28</v>
      </c>
      <c r="E35" s="47">
        <v>30</v>
      </c>
      <c r="F35" s="47">
        <f t="shared" ref="F35:F41" si="8">E35-D35</f>
        <v>2</v>
      </c>
      <c r="G35" s="46">
        <f t="shared" ref="G35:G40" si="9">F35/D35</f>
        <v>7.1428571428571425E-2</v>
      </c>
      <c r="H35" s="22">
        <v>0</v>
      </c>
      <c r="I35" s="48"/>
    </row>
    <row r="36" spans="1:9" ht="19.5" customHeight="1" thickBot="1" x14ac:dyDescent="0.3">
      <c r="A36" s="73"/>
      <c r="B36" s="29" t="s">
        <v>57</v>
      </c>
      <c r="C36" s="33">
        <v>21</v>
      </c>
      <c r="D36" s="33">
        <v>21</v>
      </c>
      <c r="E36" s="47">
        <v>22</v>
      </c>
      <c r="F36" s="47">
        <f t="shared" si="8"/>
        <v>1</v>
      </c>
      <c r="G36" s="46">
        <f t="shared" si="9"/>
        <v>4.7619047619047616E-2</v>
      </c>
      <c r="H36" s="22">
        <v>0</v>
      </c>
      <c r="I36" s="48"/>
    </row>
    <row r="37" spans="1:9" ht="74.25" customHeight="1" thickBot="1" x14ac:dyDescent="0.3">
      <c r="A37" s="72" t="s">
        <v>58</v>
      </c>
      <c r="B37" s="29" t="s">
        <v>56</v>
      </c>
      <c r="C37" s="33">
        <v>16</v>
      </c>
      <c r="D37" s="33">
        <v>12.5</v>
      </c>
      <c r="E37" s="47">
        <v>25</v>
      </c>
      <c r="F37" s="47">
        <f t="shared" si="8"/>
        <v>12.5</v>
      </c>
      <c r="G37" s="46">
        <f t="shared" si="9"/>
        <v>1</v>
      </c>
      <c r="H37" s="22">
        <v>1</v>
      </c>
      <c r="I37" s="48" t="s">
        <v>100</v>
      </c>
    </row>
    <row r="38" spans="1:9" ht="71.25" customHeight="1" thickBot="1" x14ac:dyDescent="0.3">
      <c r="A38" s="73"/>
      <c r="B38" s="29" t="s">
        <v>57</v>
      </c>
      <c r="C38" s="33">
        <v>15</v>
      </c>
      <c r="D38" s="33">
        <v>11</v>
      </c>
      <c r="E38" s="47">
        <v>18</v>
      </c>
      <c r="F38" s="47">
        <f t="shared" si="8"/>
        <v>7</v>
      </c>
      <c r="G38" s="46">
        <f t="shared" si="9"/>
        <v>0.63636363636363635</v>
      </c>
      <c r="H38" s="22">
        <v>1</v>
      </c>
      <c r="I38" s="48" t="s">
        <v>100</v>
      </c>
    </row>
    <row r="39" spans="1:9" ht="60.75" customHeight="1" thickBot="1" x14ac:dyDescent="0.3">
      <c r="A39" s="62" t="s">
        <v>59</v>
      </c>
      <c r="B39" s="64"/>
      <c r="C39" s="33">
        <v>0.26</v>
      </c>
      <c r="D39" s="33">
        <v>0.22</v>
      </c>
      <c r="E39" s="47">
        <v>0.56000000000000005</v>
      </c>
      <c r="F39" s="47">
        <f t="shared" si="8"/>
        <v>0.34000000000000008</v>
      </c>
      <c r="G39" s="46">
        <f t="shared" si="9"/>
        <v>1.5454545454545459</v>
      </c>
      <c r="H39" s="22">
        <v>1</v>
      </c>
      <c r="I39" s="48" t="s">
        <v>101</v>
      </c>
    </row>
    <row r="40" spans="1:9" ht="31.5" customHeight="1" thickBot="1" x14ac:dyDescent="0.3">
      <c r="A40" s="62" t="s">
        <v>60</v>
      </c>
      <c r="B40" s="64"/>
      <c r="C40" s="33">
        <v>0.02</v>
      </c>
      <c r="D40" s="33">
        <v>0.02</v>
      </c>
      <c r="E40" s="47">
        <v>0.02</v>
      </c>
      <c r="F40" s="47">
        <f t="shared" si="8"/>
        <v>0</v>
      </c>
      <c r="G40" s="46">
        <f t="shared" si="9"/>
        <v>0</v>
      </c>
      <c r="H40" s="22">
        <v>0</v>
      </c>
      <c r="I40" s="1"/>
    </row>
    <row r="41" spans="1:9" ht="42" customHeight="1" thickBot="1" x14ac:dyDescent="0.3">
      <c r="A41" s="62" t="s">
        <v>61</v>
      </c>
      <c r="B41" s="64"/>
      <c r="C41" s="33">
        <v>0</v>
      </c>
      <c r="D41" s="33">
        <v>0</v>
      </c>
      <c r="E41" s="24">
        <v>0</v>
      </c>
      <c r="F41" s="47">
        <f t="shared" si="8"/>
        <v>0</v>
      </c>
      <c r="G41" s="46">
        <v>0</v>
      </c>
      <c r="H41" s="22">
        <v>0</v>
      </c>
      <c r="I41" s="1"/>
    </row>
    <row r="42" spans="1:9" ht="20.25" customHeight="1" thickBot="1" x14ac:dyDescent="0.3">
      <c r="A42" s="67" t="s">
        <v>62</v>
      </c>
      <c r="B42" s="68"/>
      <c r="C42" s="68"/>
      <c r="D42" s="68"/>
      <c r="E42" s="68"/>
      <c r="F42" s="68"/>
      <c r="G42" s="68"/>
      <c r="H42" s="68"/>
      <c r="I42" s="68"/>
    </row>
    <row r="43" spans="1:9" ht="15.75" thickBot="1" x14ac:dyDescent="0.3">
      <c r="A43" s="62" t="s">
        <v>63</v>
      </c>
      <c r="B43" s="64"/>
      <c r="C43" s="25">
        <v>2</v>
      </c>
      <c r="D43" s="25">
        <v>3</v>
      </c>
      <c r="E43" s="24">
        <v>5</v>
      </c>
      <c r="F43" s="24">
        <f>E43-D43</f>
        <v>2</v>
      </c>
      <c r="G43" s="46">
        <f>F43/D43</f>
        <v>0.66666666666666663</v>
      </c>
      <c r="H43" s="26">
        <v>0</v>
      </c>
      <c r="I43" s="1"/>
    </row>
    <row r="44" spans="1:9" ht="15.75" customHeight="1" thickBot="1" x14ac:dyDescent="0.3">
      <c r="A44" s="62" t="s">
        <v>64</v>
      </c>
      <c r="B44" s="64"/>
      <c r="C44" s="25">
        <v>41</v>
      </c>
      <c r="D44" s="25">
        <v>47</v>
      </c>
      <c r="E44" s="32">
        <v>30</v>
      </c>
      <c r="F44" s="25">
        <f>E44-D44</f>
        <v>-17</v>
      </c>
      <c r="G44" s="26">
        <f>F44/D44</f>
        <v>-0.36170212765957449</v>
      </c>
      <c r="H44" s="26">
        <v>0.1</v>
      </c>
      <c r="I44" s="1" t="s">
        <v>102</v>
      </c>
    </row>
    <row r="45" spans="1:9" ht="16.5" thickBot="1" x14ac:dyDescent="0.3">
      <c r="A45" s="67" t="s">
        <v>0</v>
      </c>
      <c r="B45" s="68"/>
      <c r="C45" s="68"/>
      <c r="D45" s="68"/>
      <c r="E45" s="68"/>
      <c r="F45" s="68"/>
      <c r="G45" s="68"/>
      <c r="H45" s="68"/>
      <c r="I45" s="68"/>
    </row>
    <row r="46" spans="1:9" s="5" customFormat="1" ht="60.75" thickBot="1" x14ac:dyDescent="0.3">
      <c r="A46" s="65" t="s">
        <v>9</v>
      </c>
      <c r="B46" s="66"/>
      <c r="C46" s="4" t="s">
        <v>27</v>
      </c>
      <c r="D46" s="4" t="s">
        <v>28</v>
      </c>
      <c r="E46" s="4" t="s">
        <v>29</v>
      </c>
      <c r="F46" s="4" t="s">
        <v>14</v>
      </c>
      <c r="G46" s="4" t="s">
        <v>8</v>
      </c>
      <c r="H46" s="4" t="s">
        <v>24</v>
      </c>
      <c r="I46" s="4" t="s">
        <v>25</v>
      </c>
    </row>
    <row r="47" spans="1:9" ht="64.5" thickBot="1" x14ac:dyDescent="0.3">
      <c r="A47" s="62" t="s">
        <v>65</v>
      </c>
      <c r="B47" s="64"/>
      <c r="C47" s="36">
        <v>670574</v>
      </c>
      <c r="D47" s="55">
        <v>546352</v>
      </c>
      <c r="E47" s="37">
        <v>-221915</v>
      </c>
      <c r="F47" s="37">
        <f t="shared" ref="F47:F49" si="10">E47-D47</f>
        <v>-768267</v>
      </c>
      <c r="G47" s="17">
        <f>F47/D47</f>
        <v>-1.4061758719653263</v>
      </c>
      <c r="H47" s="16">
        <v>0.4</v>
      </c>
      <c r="I47" s="1" t="s">
        <v>91</v>
      </c>
    </row>
    <row r="48" spans="1:9" ht="51.75" thickBot="1" x14ac:dyDescent="0.3">
      <c r="A48" s="62" t="s">
        <v>66</v>
      </c>
      <c r="B48" s="64"/>
      <c r="C48" s="38">
        <v>1012223</v>
      </c>
      <c r="D48" s="56">
        <v>622485</v>
      </c>
      <c r="E48" s="39">
        <v>199605</v>
      </c>
      <c r="F48" s="37">
        <f t="shared" si="10"/>
        <v>-422880</v>
      </c>
      <c r="G48" s="17">
        <f t="shared" ref="G48:G51" si="11">F48/D48</f>
        <v>-0.67934167088363573</v>
      </c>
      <c r="H48" s="16">
        <v>0.4</v>
      </c>
      <c r="I48" s="1" t="s">
        <v>81</v>
      </c>
    </row>
    <row r="49" spans="1:17" ht="102.75" thickBot="1" x14ac:dyDescent="0.3">
      <c r="A49" s="62" t="s">
        <v>67</v>
      </c>
      <c r="B49" s="64"/>
      <c r="C49" s="40">
        <v>1.6</v>
      </c>
      <c r="D49" s="54">
        <v>1.89</v>
      </c>
      <c r="E49" s="41">
        <v>1.07</v>
      </c>
      <c r="F49" s="42">
        <f t="shared" si="10"/>
        <v>-0.81999999999999984</v>
      </c>
      <c r="G49" s="17">
        <f t="shared" si="11"/>
        <v>-0.43386243386243378</v>
      </c>
      <c r="H49" s="16">
        <v>0.4</v>
      </c>
      <c r="I49" s="1" t="s">
        <v>103</v>
      </c>
    </row>
    <row r="50" spans="1:17" ht="39" thickBot="1" x14ac:dyDescent="0.3">
      <c r="A50" s="62" t="s">
        <v>68</v>
      </c>
      <c r="B50" s="64"/>
      <c r="C50" s="38">
        <v>118</v>
      </c>
      <c r="D50" s="56">
        <f>1.12*100</f>
        <v>112.00000000000001</v>
      </c>
      <c r="E50" s="39">
        <f>1.22*100</f>
        <v>122</v>
      </c>
      <c r="F50" s="37">
        <f>E50-D50</f>
        <v>9.9999999999999858</v>
      </c>
      <c r="G50" s="17">
        <f t="shared" si="11"/>
        <v>8.9285714285714149E-2</v>
      </c>
      <c r="H50" s="16">
        <v>0.4</v>
      </c>
      <c r="I50" s="1" t="s">
        <v>82</v>
      </c>
    </row>
    <row r="51" spans="1:17" ht="26.25" thickBot="1" x14ac:dyDescent="0.3">
      <c r="A51" s="62" t="s">
        <v>76</v>
      </c>
      <c r="B51" s="64"/>
      <c r="C51" s="38">
        <v>430371</v>
      </c>
      <c r="D51" s="56">
        <v>258142</v>
      </c>
      <c r="E51" s="39">
        <v>73969</v>
      </c>
      <c r="F51" s="37">
        <f>E51-D51</f>
        <v>-184173</v>
      </c>
      <c r="G51" s="17">
        <f t="shared" si="11"/>
        <v>-0.71345615978802368</v>
      </c>
      <c r="H51" s="16">
        <v>0</v>
      </c>
      <c r="I51" s="34" t="s">
        <v>83</v>
      </c>
    </row>
    <row r="52" spans="1:17" ht="16.5" thickBot="1" x14ac:dyDescent="0.3">
      <c r="A52" s="67" t="s">
        <v>2</v>
      </c>
      <c r="B52" s="68"/>
      <c r="C52" s="68"/>
      <c r="D52" s="68"/>
      <c r="E52" s="68"/>
      <c r="F52" s="68"/>
      <c r="G52" s="68"/>
      <c r="H52" s="68"/>
      <c r="I52" s="68"/>
    </row>
    <row r="53" spans="1:17" s="5" customFormat="1" ht="60.75" customHeight="1" thickBot="1" x14ac:dyDescent="0.3">
      <c r="A53" s="65" t="s">
        <v>1</v>
      </c>
      <c r="B53" s="66"/>
      <c r="C53" s="4" t="s">
        <v>27</v>
      </c>
      <c r="D53" s="4" t="s">
        <v>28</v>
      </c>
      <c r="E53" s="4" t="s">
        <v>29</v>
      </c>
      <c r="F53" s="4" t="s">
        <v>14</v>
      </c>
      <c r="G53" s="4" t="s">
        <v>8</v>
      </c>
      <c r="H53" s="4" t="s">
        <v>24</v>
      </c>
      <c r="I53" s="4" t="s">
        <v>25</v>
      </c>
      <c r="J53"/>
      <c r="K53"/>
      <c r="L53"/>
      <c r="M53"/>
      <c r="N53"/>
      <c r="O53"/>
      <c r="P53"/>
      <c r="Q53"/>
    </row>
    <row r="54" spans="1:17" ht="39" thickBot="1" x14ac:dyDescent="0.3">
      <c r="A54" s="62" t="s">
        <v>3</v>
      </c>
      <c r="B54" s="64"/>
      <c r="C54" s="24">
        <v>19173121</v>
      </c>
      <c r="D54" s="57">
        <v>20948326</v>
      </c>
      <c r="E54" s="57">
        <v>22372251</v>
      </c>
      <c r="F54" s="43">
        <f>E54-D54</f>
        <v>1423925</v>
      </c>
      <c r="G54" s="17">
        <f t="shared" ref="G54:G62" si="12">F54/D54</f>
        <v>6.7973211797448641E-2</v>
      </c>
      <c r="H54" s="22">
        <v>0.3</v>
      </c>
      <c r="I54" s="1" t="s">
        <v>104</v>
      </c>
    </row>
    <row r="55" spans="1:17" ht="27.75" customHeight="1" thickBot="1" x14ac:dyDescent="0.3">
      <c r="A55" s="62" t="s">
        <v>4</v>
      </c>
      <c r="B55" s="64"/>
      <c r="C55" s="32">
        <v>1390730</v>
      </c>
      <c r="D55" s="58">
        <v>846637</v>
      </c>
      <c r="E55" s="58">
        <v>579422</v>
      </c>
      <c r="F55" s="44">
        <f>E55-D55</f>
        <v>-267215</v>
      </c>
      <c r="G55" s="22">
        <f t="shared" si="12"/>
        <v>-0.31561932681893184</v>
      </c>
      <c r="H55" s="16">
        <v>0.4</v>
      </c>
      <c r="I55" s="1" t="s">
        <v>84</v>
      </c>
    </row>
    <row r="56" spans="1:17" ht="15.75" thickBot="1" x14ac:dyDescent="0.3">
      <c r="A56" s="62" t="s">
        <v>5</v>
      </c>
      <c r="B56" s="64"/>
      <c r="C56" s="32">
        <v>6831950</v>
      </c>
      <c r="D56" s="58">
        <v>7194213</v>
      </c>
      <c r="E56" s="58">
        <v>6648674</v>
      </c>
      <c r="F56" s="44">
        <f>E56-D56</f>
        <v>-545539</v>
      </c>
      <c r="G56" s="16">
        <f t="shared" si="12"/>
        <v>-7.5830254122306359E-2</v>
      </c>
      <c r="H56" s="16">
        <v>0</v>
      </c>
      <c r="I56" s="45"/>
    </row>
    <row r="57" spans="1:17" ht="15.75" thickBot="1" x14ac:dyDescent="0.3">
      <c r="A57" s="62" t="s">
        <v>6</v>
      </c>
      <c r="B57" s="64"/>
      <c r="C57" s="35">
        <f>C47/C56</f>
        <v>9.8152650414596129E-2</v>
      </c>
      <c r="D57" s="59">
        <v>2.9100000000000001E-2</v>
      </c>
      <c r="E57" s="59">
        <v>-3.3399999999999999E-2</v>
      </c>
      <c r="F57" s="54">
        <v>6.25</v>
      </c>
      <c r="G57" s="22">
        <v>2.15</v>
      </c>
      <c r="H57" s="16">
        <v>0</v>
      </c>
      <c r="I57" s="45" t="s">
        <v>106</v>
      </c>
    </row>
    <row r="58" spans="1:17" ht="15.75" thickBot="1" x14ac:dyDescent="0.3">
      <c r="A58" s="62" t="s">
        <v>16</v>
      </c>
      <c r="B58" s="64"/>
      <c r="C58" s="28">
        <v>0</v>
      </c>
      <c r="D58" s="60">
        <v>0</v>
      </c>
      <c r="E58" s="60">
        <v>0</v>
      </c>
      <c r="F58" s="44">
        <f t="shared" ref="F58:F62" si="13">E58-D58</f>
        <v>0</v>
      </c>
      <c r="G58" s="16">
        <v>0</v>
      </c>
      <c r="H58" s="16">
        <v>0</v>
      </c>
      <c r="I58" s="1"/>
    </row>
    <row r="59" spans="1:17" ht="48" customHeight="1" thickBot="1" x14ac:dyDescent="0.3">
      <c r="A59" s="62" t="s">
        <v>17</v>
      </c>
      <c r="B59" s="64"/>
      <c r="C59" s="32">
        <v>17139880</v>
      </c>
      <c r="D59" s="56">
        <v>20160366</v>
      </c>
      <c r="E59" s="56">
        <v>20245096</v>
      </c>
      <c r="F59" s="44">
        <f t="shared" si="13"/>
        <v>84730</v>
      </c>
      <c r="G59" s="16">
        <f t="shared" ref="G59" si="14">F59/D59</f>
        <v>4.2028006832812463E-3</v>
      </c>
      <c r="H59" s="16">
        <v>0</v>
      </c>
      <c r="I59" s="1"/>
    </row>
    <row r="60" spans="1:17" ht="48" customHeight="1" thickBot="1" x14ac:dyDescent="0.3">
      <c r="A60" s="62" t="s">
        <v>18</v>
      </c>
      <c r="B60" s="64"/>
      <c r="C60" s="32">
        <v>17139880</v>
      </c>
      <c r="D60" s="58">
        <v>20160366</v>
      </c>
      <c r="E60" s="58">
        <v>20245096</v>
      </c>
      <c r="F60" s="44">
        <f t="shared" si="13"/>
        <v>84730</v>
      </c>
      <c r="G60" s="16">
        <f t="shared" si="12"/>
        <v>4.2028006832812463E-3</v>
      </c>
      <c r="H60" s="16">
        <v>0</v>
      </c>
      <c r="I60" s="1"/>
    </row>
    <row r="61" spans="1:17" ht="30" customHeight="1" thickBot="1" x14ac:dyDescent="0.3">
      <c r="A61" s="62" t="s">
        <v>69</v>
      </c>
      <c r="B61" s="64"/>
      <c r="C61" s="32">
        <v>16562341</v>
      </c>
      <c r="D61" s="58">
        <v>19451455</v>
      </c>
      <c r="E61" s="58">
        <v>19491338.260000002</v>
      </c>
      <c r="F61" s="39">
        <f t="shared" si="13"/>
        <v>39883.260000001639</v>
      </c>
      <c r="G61" s="16">
        <f>F61/D61</f>
        <v>2.0503998287018446E-3</v>
      </c>
      <c r="H61" s="16">
        <v>0</v>
      </c>
      <c r="I61" s="1"/>
    </row>
    <row r="62" spans="1:17" ht="36" customHeight="1" thickBot="1" x14ac:dyDescent="0.3">
      <c r="A62" s="62" t="s">
        <v>70</v>
      </c>
      <c r="B62" s="64"/>
      <c r="C62" s="32">
        <v>577539</v>
      </c>
      <c r="D62" s="58">
        <v>708911</v>
      </c>
      <c r="E62" s="58">
        <v>753757.78</v>
      </c>
      <c r="F62" s="39">
        <f t="shared" si="13"/>
        <v>44846.780000000028</v>
      </c>
      <c r="G62" s="16">
        <f t="shared" si="12"/>
        <v>6.3261509554796064E-2</v>
      </c>
      <c r="H62" s="16">
        <v>0</v>
      </c>
      <c r="I62" s="1"/>
    </row>
    <row r="63" spans="1:17" ht="15.75" thickBot="1" x14ac:dyDescent="0.3">
      <c r="A63" s="62" t="s">
        <v>10</v>
      </c>
      <c r="B63" s="63"/>
      <c r="C63" s="61" t="s">
        <v>71</v>
      </c>
      <c r="D63" s="61" t="s">
        <v>71</v>
      </c>
      <c r="E63" s="61" t="s">
        <v>71</v>
      </c>
      <c r="F63" s="15">
        <v>0</v>
      </c>
      <c r="G63" s="16">
        <v>0</v>
      </c>
      <c r="H63" s="16">
        <v>0</v>
      </c>
      <c r="I63" s="1"/>
    </row>
    <row r="64" spans="1:17" ht="15.75" thickBot="1" x14ac:dyDescent="0.3">
      <c r="A64" s="62" t="s">
        <v>11</v>
      </c>
      <c r="B64" s="63"/>
      <c r="C64" s="61" t="s">
        <v>71</v>
      </c>
      <c r="D64" s="61" t="s">
        <v>71</v>
      </c>
      <c r="E64" s="61" t="s">
        <v>71</v>
      </c>
      <c r="F64" s="15">
        <v>0</v>
      </c>
      <c r="G64" s="16">
        <v>0</v>
      </c>
      <c r="H64" s="16">
        <v>0</v>
      </c>
      <c r="I64" s="1"/>
    </row>
    <row r="65" spans="1:9" ht="27.75" customHeight="1" thickBot="1" x14ac:dyDescent="0.3">
      <c r="A65" s="62" t="s">
        <v>19</v>
      </c>
      <c r="B65" s="64"/>
      <c r="C65" s="28">
        <f>SUM(C66:C68)</f>
        <v>0</v>
      </c>
      <c r="D65" s="60">
        <v>0</v>
      </c>
      <c r="E65" s="60">
        <v>0</v>
      </c>
      <c r="F65" s="15">
        <v>0</v>
      </c>
      <c r="G65" s="16">
        <v>0</v>
      </c>
      <c r="H65" s="16">
        <v>0</v>
      </c>
      <c r="I65" s="1"/>
    </row>
    <row r="66" spans="1:9" x14ac:dyDescent="0.25">
      <c r="A66" s="6"/>
      <c r="B66" s="6"/>
      <c r="C66" s="18"/>
      <c r="D66" s="18"/>
      <c r="E66" s="18"/>
      <c r="F66" s="18"/>
      <c r="G66" s="18"/>
      <c r="H66" s="18"/>
      <c r="I66" s="8"/>
    </row>
    <row r="67" spans="1:9" x14ac:dyDescent="0.25">
      <c r="A67" s="31" t="s">
        <v>72</v>
      </c>
      <c r="B67" s="3"/>
      <c r="C67" s="19"/>
      <c r="D67" s="19"/>
      <c r="E67" s="19"/>
      <c r="F67" s="19"/>
      <c r="G67" s="19"/>
      <c r="H67" s="19"/>
      <c r="I67" s="7" t="s">
        <v>92</v>
      </c>
    </row>
    <row r="68" spans="1:9" x14ac:dyDescent="0.25">
      <c r="A68" s="31" t="s">
        <v>73</v>
      </c>
      <c r="B68" s="3"/>
      <c r="C68" s="19"/>
      <c r="D68" s="19"/>
      <c r="E68" s="19"/>
      <c r="F68" s="19"/>
      <c r="G68" s="19"/>
      <c r="H68" s="19"/>
    </row>
    <row r="69" spans="1:9" ht="25.5" x14ac:dyDescent="0.25">
      <c r="A69" s="31" t="s">
        <v>74</v>
      </c>
      <c r="B69" s="3"/>
      <c r="C69" s="19"/>
      <c r="D69" s="19"/>
      <c r="E69" s="19"/>
      <c r="F69" s="19"/>
      <c r="G69" s="19"/>
      <c r="H69" s="19"/>
    </row>
    <row r="70" spans="1:9" x14ac:dyDescent="0.25">
      <c r="A70" s="10"/>
      <c r="B70" s="10"/>
      <c r="C70" s="19"/>
      <c r="D70" s="19"/>
      <c r="E70" s="19"/>
      <c r="F70" s="19"/>
      <c r="G70" s="19"/>
      <c r="H70" s="19"/>
    </row>
    <row r="71" spans="1:9" ht="39" customHeight="1" x14ac:dyDescent="0.25">
      <c r="A71" s="76"/>
      <c r="B71" s="76"/>
      <c r="C71" s="76"/>
      <c r="D71" s="76"/>
      <c r="E71" s="76"/>
      <c r="F71" s="76"/>
      <c r="G71" s="76"/>
      <c r="H71" s="13"/>
    </row>
    <row r="72" spans="1:9" x14ac:dyDescent="0.25">
      <c r="A72" s="10"/>
      <c r="B72" s="10"/>
      <c r="C72" s="19"/>
      <c r="D72" s="19"/>
      <c r="E72" s="19"/>
      <c r="F72" s="19"/>
      <c r="G72" s="19"/>
      <c r="H72" s="19"/>
    </row>
    <row r="73" spans="1:9" x14ac:dyDescent="0.25">
      <c r="A73" s="10"/>
      <c r="B73" s="10"/>
      <c r="C73" s="19"/>
      <c r="D73" s="19"/>
      <c r="E73" s="19"/>
      <c r="F73" s="19"/>
      <c r="G73" s="19"/>
      <c r="H73" s="19"/>
    </row>
    <row r="74" spans="1:9" x14ac:dyDescent="0.25">
      <c r="A74" s="10"/>
      <c r="B74" s="10"/>
      <c r="C74" s="19"/>
      <c r="D74" s="19"/>
      <c r="E74" s="19"/>
      <c r="F74" s="19"/>
      <c r="G74" s="19"/>
      <c r="H74" s="19"/>
    </row>
    <row r="75" spans="1:9" x14ac:dyDescent="0.25">
      <c r="A75" s="10"/>
      <c r="B75" s="10"/>
      <c r="C75" s="19"/>
      <c r="D75" s="19"/>
      <c r="E75" s="19"/>
      <c r="F75" s="19"/>
      <c r="G75" s="19"/>
      <c r="H75" s="19"/>
    </row>
  </sheetData>
  <customSheetViews>
    <customSheetView guid="{93C35C07-5A90-45AB-A2C2-CF98E82FB2E9}" scale="110" showPageBreaks="1">
      <selection activeCell="G4" sqref="G4"/>
      <pageMargins left="0.70866141732283472" right="0.70866141732283472" top="0.74803149606299213" bottom="0.74803149606299213" header="0.31496062992125984" footer="0.31496062992125984"/>
      <pageSetup paperSize="9" orientation="landscape" r:id="rId1"/>
      <headerFooter differentFirst="1"/>
    </customSheetView>
  </customSheetViews>
  <mergeCells count="56">
    <mergeCell ref="A71:G71"/>
    <mergeCell ref="A11:I11"/>
    <mergeCell ref="A45:I45"/>
    <mergeCell ref="A52:I52"/>
    <mergeCell ref="A14:B14"/>
    <mergeCell ref="A15:B15"/>
    <mergeCell ref="A17:H17"/>
    <mergeCell ref="A18:B18"/>
    <mergeCell ref="A19:B19"/>
    <mergeCell ref="A22:B22"/>
    <mergeCell ref="A23:B23"/>
    <mergeCell ref="A24:B24"/>
    <mergeCell ref="A37:A38"/>
    <mergeCell ref="A20:B20"/>
    <mergeCell ref="A21:B21"/>
    <mergeCell ref="A39:B39"/>
    <mergeCell ref="A6:I6"/>
    <mergeCell ref="C8:I8"/>
    <mergeCell ref="C9:I9"/>
    <mergeCell ref="A35:A36"/>
    <mergeCell ref="A12:B12"/>
    <mergeCell ref="A16:B16"/>
    <mergeCell ref="A26:B26"/>
    <mergeCell ref="A29:B29"/>
    <mergeCell ref="A30:B30"/>
    <mergeCell ref="A31:B31"/>
    <mergeCell ref="A32:B32"/>
    <mergeCell ref="A33:I33"/>
    <mergeCell ref="A25:B25"/>
    <mergeCell ref="A13:I13"/>
    <mergeCell ref="A27:I27"/>
    <mergeCell ref="A28:B28"/>
    <mergeCell ref="A40:B40"/>
    <mergeCell ref="A41:B41"/>
    <mergeCell ref="A42:I42"/>
    <mergeCell ref="A43:B43"/>
    <mergeCell ref="A51:B51"/>
    <mergeCell ref="A46:B46"/>
    <mergeCell ref="A53:B53"/>
    <mergeCell ref="A54:B54"/>
    <mergeCell ref="A44:B44"/>
    <mergeCell ref="A47:B47"/>
    <mergeCell ref="A48:B48"/>
    <mergeCell ref="A49:B49"/>
    <mergeCell ref="A50:B50"/>
    <mergeCell ref="A58:B58"/>
    <mergeCell ref="A59:B59"/>
    <mergeCell ref="A60:B60"/>
    <mergeCell ref="A55:B55"/>
    <mergeCell ref="A56:B56"/>
    <mergeCell ref="A57:B57"/>
    <mergeCell ref="A64:B64"/>
    <mergeCell ref="A63:B63"/>
    <mergeCell ref="A65:B65"/>
    <mergeCell ref="A61:B61"/>
    <mergeCell ref="A62:B62"/>
  </mergeCells>
  <printOptions horizontalCentered="1"/>
  <pageMargins left="0.70866141732283472" right="0.70866141732283472" top="0.74803149606299213" bottom="0.74803149606299213" header="0.31496062992125984" footer="0.31496062992125984"/>
  <pageSetup paperSize="9" scale="83" fitToHeight="0" orientation="landscape" r:id="rId2"/>
  <headerFooter>
    <oddFooter>&amp;R&amp;P (&amp;N)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customSheetViews>
    <customSheetView guid="{93C35C07-5A90-45AB-A2C2-CF98E82FB2E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customSheetViews>
    <customSheetView guid="{93C35C07-5A90-45AB-A2C2-CF98E82FB2E9}">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CD14FE97EBF4459EE1E09AF48B7A5C" ma:contentTypeVersion="12" ma:contentTypeDescription="Create a new document." ma:contentTypeScope="" ma:versionID="da352944607023cb9f7b96b865e054d4">
  <xsd:schema xmlns:xsd="http://www.w3.org/2001/XMLSchema" xmlns:xs="http://www.w3.org/2001/XMLSchema" xmlns:p="http://schemas.microsoft.com/office/2006/metadata/properties" xmlns:ns3="a6e9360f-dd67-4083-9e0b-1520a2a46347" xmlns:ns4="7a4ba412-4d97-4409-a26b-1744e6763447" targetNamespace="http://schemas.microsoft.com/office/2006/metadata/properties" ma:root="true" ma:fieldsID="e336f64573a051d26668ec5e5312d5d9" ns3:_="" ns4:_="">
    <xsd:import namespace="a6e9360f-dd67-4083-9e0b-1520a2a46347"/>
    <xsd:import namespace="7a4ba412-4d97-4409-a26b-1744e67634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9360f-dd67-4083-9e0b-1520a2a46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4ba412-4d97-4409-a26b-1744e676344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6e9360f-dd67-4083-9e0b-1520a2a46347" xsi:nil="true"/>
  </documentManagement>
</p:properties>
</file>

<file path=customXml/itemProps1.xml><?xml version="1.0" encoding="utf-8"?>
<ds:datastoreItem xmlns:ds="http://schemas.openxmlformats.org/officeDocument/2006/customXml" ds:itemID="{330DD4D7-5205-4B93-A40B-58B3FC14F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9360f-dd67-4083-9e0b-1520a2a46347"/>
    <ds:schemaRef ds:uri="7a4ba412-4d97-4409-a26b-1744e6763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A7CAB8-4CA3-49C6-8FDC-2BCEA464B014}">
  <ds:schemaRefs>
    <ds:schemaRef ds:uri="http://schemas.microsoft.com/sharepoint/v3/contenttype/forms"/>
  </ds:schemaRefs>
</ds:datastoreItem>
</file>

<file path=customXml/itemProps3.xml><?xml version="1.0" encoding="utf-8"?>
<ds:datastoreItem xmlns:ds="http://schemas.openxmlformats.org/officeDocument/2006/customXml" ds:itemID="{8868C7D4-70A6-491B-AE69-96C1FE7AF416}">
  <ds:schemaRefs>
    <ds:schemaRef ds:uri="http://schemas.microsoft.com/office/2006/metadata/properties"/>
    <ds:schemaRef ds:uri="http://schemas.microsoft.com/office/infopath/2007/PartnerControls"/>
    <ds:schemaRef ds:uri="a6e9360f-dd67-4083-9e0b-1520a2a4634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3</vt:i4>
      </vt:variant>
      <vt:variant>
        <vt:lpstr>Diapazoni ar nosaukumiem</vt:lpstr>
      </vt:variant>
      <vt:variant>
        <vt:i4>2</vt:i4>
      </vt:variant>
    </vt:vector>
  </HeadingPairs>
  <TitlesOfParts>
    <vt:vector size="5" baseType="lpstr">
      <vt:lpstr>Sheet1</vt:lpstr>
      <vt:lpstr>Sheet2</vt:lpstr>
      <vt:lpstr>Sheet3</vt:lpstr>
      <vt:lpstr>Sheet1!Drukas_apgabals</vt:lpstr>
      <vt:lpstr>Sheet1!Drukāt_virsrakstus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Priede</dc:creator>
  <cp:lastModifiedBy>Elīna Tolokonceva</cp:lastModifiedBy>
  <cp:lastPrinted>2022-06-07T10:22:21Z</cp:lastPrinted>
  <dcterms:created xsi:type="dcterms:W3CDTF">2006-09-16T00:00:00Z</dcterms:created>
  <dcterms:modified xsi:type="dcterms:W3CDTF">2023-03-10T06:25:34Z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0x01010015CD14FE97EBF4459EE1E09AF48B7A5C</vt:lpwstr>
  </property>
</Properties>
</file>