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https://traumas-my.sharepoint.com/personal/gunita_skane_tos_lv/Documents/Darbvirsma/Procesā/V_kanceleja/2024/"/>
    </mc:Choice>
  </mc:AlternateContent>
  <xr:revisionPtr revIDLastSave="1048" documentId="8_{6BBF8CED-8567-4141-965C-EE48938B3B03}" xr6:coauthVersionLast="47" xr6:coauthVersionMax="47" xr10:uidLastSave="{E20FB6A7-8899-4910-AA09-5576A9315D9D}"/>
  <bookViews>
    <workbookView xWindow="-120" yWindow="-120" windowWidth="29040" windowHeight="15720" xr2:uid="{00000000-000D-0000-FFFF-FFFF00000000}"/>
  </bookViews>
  <sheets>
    <sheet name="Rezultāti" sheetId="1" r:id="rId1"/>
    <sheet name="Instrukcija" sheetId="2" r:id="rId2"/>
  </sheets>
  <definedNames>
    <definedName name="_xlnm.Print_Area" localSheetId="0">Rezultāti!$A$1:$H$78</definedName>
    <definedName name="_xlnm.Print_Titles" localSheetId="0">Rezultāti!$13:$13</definedName>
    <definedName name="E_pasts">Rezultāti!$B$76</definedName>
    <definedName name="EBITDA_Fakts1_EUR">Rezultāti!$B$56</definedName>
    <definedName name="EBITDA_Fakts2_EUR">Rezultāti!$D$56</definedName>
    <definedName name="EBITDA_Plans2_EUR">Rezultāti!$C$56</definedName>
    <definedName name="Iemaksatas_dividendes_Fakts1_EUR">Rezultāti!$B$63</definedName>
    <definedName name="Iemaksatas_dividendes_Fakts2_EUR">Rezultāti!$D$63</definedName>
    <definedName name="Iemaksatas_dividendes_Plans2_EUR">Rezultāti!$C$63</definedName>
    <definedName name="Investicijas_Fakts1_EUR">Rezultāti!$B$62</definedName>
    <definedName name="Investicijas_Fakts2_EUR">Rezultāti!$D$62</definedName>
    <definedName name="Investicijas_Plans2_EUR">Rezultāti!$C$62</definedName>
    <definedName name="Izlietotais_finansejums_Fakts1_EUR">Rezultāti!$B$65</definedName>
    <definedName name="Izlietotais_finansejums_Fakts2_EUR">Rezultāti!$D$65</definedName>
    <definedName name="Izlietotais_finansejums_Plans2_EUR">Rezultāti!$C$65</definedName>
    <definedName name="Kapitalsabiedribas_nosaukums">Rezultāti!$B$8</definedName>
    <definedName name="Kapitalsabiedribas_reg_nr">Rezultāti!$B$9</definedName>
    <definedName name="Kopeja_likviditate_Fakts1_koef">Rezultāti!$B$59</definedName>
    <definedName name="Kopeja_likviditate_Fakts2_koef">Rezultāti!$D$59</definedName>
    <definedName name="Kopeja_likviditate_Plans2_koef">Rezultāti!$C$59</definedName>
    <definedName name="MK_lemuma_pelnas_izlietojums_Fakts1_EUR">Rezultāti!$B$69</definedName>
    <definedName name="MK_lemuma_pelnas_izlietojums_Fakts2_EUR">Rezultāti!$D$69</definedName>
    <definedName name="MK_lemuma_pelnas_izlietojums_Plans2_EUR">Rezultāti!$C$69</definedName>
    <definedName name="Neto_apgrozijums_Fakts1_EUR">Rezultāti!$B$54</definedName>
    <definedName name="Neto_apgrozijums_Fakts2_EUR">Rezultāti!$D$54</definedName>
    <definedName name="Neto_apgrozijums_Plans2_EUR">Rezultāti!$C$54</definedName>
    <definedName name="Pamatdarbibas_naudas_plusma_Fakts1_EUR">Rezultāti!$B$61</definedName>
    <definedName name="Pamatdarbibas_naudas_plusma_Fakts2_EUR">Rezultāti!$D$61</definedName>
    <definedName name="Pamatdarbibas_naudas_plusma_Plans2_EUR">Rezultāti!$C$61</definedName>
    <definedName name="Parskata_gads">Rezultāti!$B$10</definedName>
    <definedName name="pasu_kapitals_Fakts1_EUR">Rezultāti!$B$57</definedName>
    <definedName name="pasu_kapitals_Fakts2_EUR">Rezultāti!$D$57</definedName>
    <definedName name="pasu_kapitals_Plans2_EUR">Rezultāti!$C$57</definedName>
    <definedName name="Pelna_vai_zaudejumi_Fakts1_EUR">Rezultāti!$B$55</definedName>
    <definedName name="Pelna_vai_zaudejumi_Fakts2_EUR">Rezultāti!$D$55</definedName>
    <definedName name="Pelna_vai_zaudejumi_Plans2_EUR">Rezultāti!$C$55</definedName>
    <definedName name="ROE_Fakts1_procenti">Rezultāti!$B$58</definedName>
    <definedName name="ROE_Fakts2_procenti">Rezultāti!$D$58</definedName>
    <definedName name="ROE_Plans2_procenti">Rezultāti!$C$58</definedName>
    <definedName name="Sagatavosanas_datums">Rezultāti!$H$74</definedName>
    <definedName name="Sagatavotajs">Rezultāti!$B$74</definedName>
    <definedName name="Saistibas_pret_pasu_kapitals_Fakts1_procenti">Rezultāti!$B$60</definedName>
    <definedName name="Saistibas_pret_pasu_kapitals_Fakts2_procenti">Rezultāti!$D$60</definedName>
    <definedName name="Saistibas_pret_pasu_kapitals_Plans2_procenti">Rezultāti!$C$60</definedName>
    <definedName name="Sanemtais_finansejums_Fakts1_EUR">Rezultāti!$B$64</definedName>
    <definedName name="Sanemtais_finansejums_Fakts2_EUR">Rezultāti!$D$64</definedName>
    <definedName name="Sanemtais_finansejums_Plans2_EUR">Rezultāti!$C$64</definedName>
    <definedName name="Talrunis">Rezultāti!$B$75</definedName>
  </definedNames>
  <calcPr calcId="191029"/>
  <customWorkbookViews>
    <customWorkbookView name="Kristīne Priede - Personal View" guid="{93C35C07-5A90-45AB-A2C2-CF98E82FB2E9}" mergeInterval="0" personalView="1" maximized="1" windowWidth="1916" windowHeight="8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8" i="1" l="1"/>
  <c r="F55" i="1"/>
  <c r="E55" i="1"/>
  <c r="E50" i="1"/>
  <c r="F50" i="1" s="1"/>
  <c r="D49" i="1"/>
  <c r="E49" i="1" s="1"/>
  <c r="F49" i="1" s="1"/>
  <c r="C49" i="1"/>
  <c r="B49" i="1"/>
  <c r="E48" i="1"/>
  <c r="F48" i="1" s="1"/>
  <c r="E66" i="1" l="1"/>
  <c r="F66" i="1"/>
  <c r="E34" i="1" l="1"/>
  <c r="F34" i="1" s="1"/>
  <c r="E33" i="1"/>
  <c r="F33" i="1" s="1"/>
  <c r="E32" i="1"/>
  <c r="F32" i="1" s="1"/>
  <c r="E24" i="1" l="1"/>
  <c r="F24" i="1" s="1"/>
  <c r="E22" i="1"/>
  <c r="F22" i="1" s="1"/>
  <c r="E35" i="1"/>
  <c r="F35" i="1" s="1"/>
  <c r="E43" i="1" l="1"/>
  <c r="F43" i="1" s="1"/>
  <c r="E37" i="1"/>
  <c r="F37" i="1" s="1"/>
  <c r="E23" i="1"/>
  <c r="F23" i="1" s="1"/>
  <c r="E21" i="1"/>
  <c r="E20" i="1"/>
  <c r="F20" i="1" s="1"/>
  <c r="E18" i="1"/>
  <c r="F18" i="1" s="1"/>
  <c r="E17" i="1"/>
  <c r="F17" i="1" s="1"/>
  <c r="E16" i="1"/>
  <c r="F16" i="1" s="1"/>
  <c r="E39" i="1"/>
  <c r="F39" i="1" s="1"/>
  <c r="E36" i="1"/>
  <c r="F36" i="1" s="1"/>
  <c r="E31" i="1"/>
  <c r="F31" i="1" s="1"/>
  <c r="B58" i="1"/>
  <c r="E26" i="1" l="1"/>
  <c r="F26" i="1" s="1"/>
  <c r="C58" i="1"/>
  <c r="E38" i="1" l="1"/>
  <c r="F38" i="1" s="1"/>
  <c r="E45" i="1"/>
  <c r="F45" i="1" s="1"/>
  <c r="E44" i="1"/>
  <c r="F44" i="1" s="1"/>
  <c r="E42" i="1"/>
  <c r="F42" i="1" s="1"/>
  <c r="E41" i="1"/>
  <c r="F41" i="1" s="1"/>
  <c r="E28" i="1"/>
  <c r="F28" i="1" s="1"/>
  <c r="E54" i="1" l="1"/>
  <c r="F54" i="1" s="1"/>
  <c r="D69" i="1"/>
  <c r="C69" i="1"/>
  <c r="B69" i="1"/>
  <c r="E68" i="1"/>
  <c r="F68" i="1" s="1"/>
  <c r="E58" i="1" l="1"/>
  <c r="F58" i="1" s="1"/>
  <c r="E69" i="1"/>
  <c r="F69" i="1" s="1"/>
  <c r="E56" i="1"/>
  <c r="F56" i="1" s="1"/>
  <c r="E57" i="1"/>
  <c r="F57" i="1" s="1"/>
  <c r="E64" i="1" l="1"/>
  <c r="F64" i="1" s="1"/>
  <c r="E59" i="1"/>
  <c r="F59" i="1" s="1"/>
  <c r="E67" i="1" l="1"/>
  <c r="F67" i="1" s="1"/>
  <c r="E65" i="1" l="1"/>
  <c r="F65" i="1" s="1"/>
  <c r="E63" i="1"/>
  <c r="F63" i="1" s="1"/>
  <c r="E62" i="1"/>
  <c r="F62" i="1" s="1"/>
  <c r="E61" i="1"/>
  <c r="F61" i="1" s="1"/>
  <c r="E60" i="1"/>
  <c r="F60" i="1" s="1"/>
</calcChain>
</file>

<file path=xl/sharedStrings.xml><?xml version="1.0" encoding="utf-8"?>
<sst xmlns="http://schemas.openxmlformats.org/spreadsheetml/2006/main" count="164" uniqueCount="131">
  <si>
    <t>Finanšu mērķi</t>
  </si>
  <si>
    <t>Rādītāji</t>
  </si>
  <si>
    <t>Finanšu rādītāji</t>
  </si>
  <si>
    <t>neto apgrozījums, EUR</t>
  </si>
  <si>
    <t>peļņa pirms procentu maksājumiem, nodokļiem, nolietojuma un amortizācijas atskaitījumiem (EBITDA), EUR</t>
  </si>
  <si>
    <t>pašu kapitāls, EUR</t>
  </si>
  <si>
    <t>pašu kapitāla atdeve (ROE), %</t>
  </si>
  <si>
    <t>Nefinanšu mērķi</t>
  </si>
  <si>
    <t>Novirze  no plānotā, %</t>
  </si>
  <si>
    <t>saistības pret pašu kapitālu, %</t>
  </si>
  <si>
    <t>kopējais likviditātes rādītājs</t>
  </si>
  <si>
    <t>Sagatavotājs: V.Uzvārds</t>
  </si>
  <si>
    <t xml:space="preserve">Sagatavošanas datums: </t>
  </si>
  <si>
    <t>Tālrunis:</t>
  </si>
  <si>
    <t>E-pasts:</t>
  </si>
  <si>
    <t>Mērķis</t>
  </si>
  <si>
    <t>Informācija par kapitālsabiedrības darbības rezultātiem</t>
  </si>
  <si>
    <t>Kapitālsabiedrības nosaukums:</t>
  </si>
  <si>
    <t>Novirze  no plānotā</t>
  </si>
  <si>
    <t>Pārskata gads:</t>
  </si>
  <si>
    <t>citi kapitālsabiedrības vidēja termiņa darbības stratēģijā minētie finanšu rādītāji</t>
  </si>
  <si>
    <t>peļņa vai zaudējumi, EUR</t>
  </si>
  <si>
    <t>pamatdarbības neto naudas plūsma, EUR</t>
  </si>
  <si>
    <t>investīciju plāna izpilde, EUR</t>
  </si>
  <si>
    <t>valsts budžetā iemaksātās dividendes pārskata periodā, EUR</t>
  </si>
  <si>
    <r>
      <t xml:space="preserve">no valsts un pašvaldību budžeta tieši vai netieši </t>
    </r>
    <r>
      <rPr>
        <u/>
        <sz val="10"/>
        <color theme="1"/>
        <rFont val="Times New Roman"/>
        <family val="1"/>
        <charset val="186"/>
      </rPr>
      <t xml:space="preserve">saņemtais finansējums </t>
    </r>
    <r>
      <rPr>
        <sz val="10"/>
        <color theme="1"/>
        <rFont val="Times New Roman"/>
        <family val="1"/>
        <charset val="186"/>
      </rPr>
      <t>(dotācijas, maksa par pakalpojumiem un citi finanšu līdzekļi) kopā, EUR</t>
    </r>
  </si>
  <si>
    <t>....</t>
  </si>
  <si>
    <r>
      <t xml:space="preserve">no valsts un pašvaldību budžeta tieši vai netieši </t>
    </r>
    <r>
      <rPr>
        <u/>
        <sz val="10"/>
        <color theme="1"/>
        <rFont val="Times New Roman"/>
        <family val="1"/>
        <charset val="186"/>
      </rPr>
      <t>saņemtā finansējuma izlietojums</t>
    </r>
    <r>
      <rPr>
        <sz val="10"/>
        <color theme="1"/>
        <rFont val="Times New Roman"/>
        <family val="1"/>
        <charset val="186"/>
      </rPr>
      <t xml:space="preserve"> (dotācijas, maksa par pakalpojumiem un citi finanšu līdzekļi) kopā, EUR</t>
    </r>
  </si>
  <si>
    <t>Ar Ministru kabineta lēmumu atstātās peļņas daļas izlietojums kopā, EUR</t>
  </si>
  <si>
    <t>Pielikums</t>
  </si>
  <si>
    <t>Ministru kabineta</t>
  </si>
  <si>
    <t>2016. gada 9. februāra</t>
  </si>
  <si>
    <t>noteikumiem Nr.  95</t>
  </si>
  <si>
    <t>0 un 0%</t>
  </si>
  <si>
    <t>Būtiska (Force majeure) ietekme, EUR (vai attiecīgā mērvienība) un % no Novirzes no plānotā, var būt gan ar + gan - zīmi</t>
  </si>
  <si>
    <t xml:space="preserve">Valdes skaidrojums par novirzēm. </t>
  </si>
  <si>
    <t>-1,00 un -10% (Krievijas-Ukrainas karš, tirgus daļas zudums sankciju dēļ, citi force majeure iemesli)</t>
  </si>
  <si>
    <t>Kapitālsabiedrības reģ. nr.:</t>
  </si>
  <si>
    <t>Instrukcija.</t>
  </si>
  <si>
    <t>2. Sadaļā "Finanšu rādītāji" lūdzam datus zemāk sniegt tikai un vienīgi EUR vērtībās, nevis tūkst. EUR vai kā citādi.</t>
  </si>
  <si>
    <t>1.Lūdzu nepārvietot, nekopēt zaļos laukus un to rindas, zaļajās rindās lūdzam arī īpaši nemainīt to struktūru - datus ievadīt jau sagatavotajās vietās. Rindas un kolonnas pirms un pēc var ievietot, taču nekopējot zaļās rindas un kolonnas.</t>
  </si>
  <si>
    <t>Ar instrukciju iepazinos.  :)</t>
  </si>
  <si>
    <t>2024. gads</t>
  </si>
  <si>
    <t>VSIA "Traumatoloģijas un ortopēdijas slimnīca"</t>
  </si>
  <si>
    <t>Uz pacientu orientēta ārstniecības un aprūpes izcilība</t>
  </si>
  <si>
    <t>Pieejami un kvalitatīvi veselības aprūpes pakalpojumi</t>
  </si>
  <si>
    <t>Ambulatoru apmeklējumu skaits </t>
  </si>
  <si>
    <t>No citiem stacionāriem pārvesto pacientu īpatsvars, % </t>
  </si>
  <si>
    <t>Ārstniecības un aprūpes kvalitātes uzlabošana</t>
  </si>
  <si>
    <t>Vidējais ārstēšanās ilgums (dienas)</t>
  </si>
  <si>
    <t>Saņemto pacientu drošības ziņojumu skaits</t>
  </si>
  <si>
    <t>Pacientu pieredzes uzlabošana</t>
  </si>
  <si>
    <t>Pacientu pieredzes novērtējums</t>
  </si>
  <si>
    <t>Izcilības nepārtraukta attīstība</t>
  </si>
  <si>
    <t>Nepārtrauktas inovācijas, skaits</t>
  </si>
  <si>
    <t>Izveidots metodiskās vadības centrs</t>
  </si>
  <si>
    <t>Profesionāla, motivēta un uz mērķi orientēta komanda</t>
  </si>
  <si>
    <t xml:space="preserve">Praktizējošo māsu un praktizējošo ārstu skaita attiecība </t>
  </si>
  <si>
    <t>Slimnīcas ārstniecības un aprūpes personāls vismaz 1 reizi gadā ir veicis profesionālo prasmju un kompetenču pilnveidi klīniskajā vidē (tai skaitā simulētā vidē) slimnīcā, īpatsvars %</t>
  </si>
  <si>
    <t>Darbinieku mainība</t>
  </si>
  <si>
    <t>Minimālais stundu skaits, ko katrs darbinieks velta apmācībām gadā</t>
  </si>
  <si>
    <t>Multidisciplinārie konsiliji, skaits</t>
  </si>
  <si>
    <t>Darbinieku apmierinātības rādītāji (aptaujas rezultāti)</t>
  </si>
  <si>
    <t>Zināšanu jaunrade un pārnese</t>
  </si>
  <si>
    <t xml:space="preserve">Zinātniskās darbības rezultāts </t>
  </si>
  <si>
    <t>Darbinieku ar zinātņu doktora grādu skaits</t>
  </si>
  <si>
    <t>Zinātnes un akadēmisko pētījumu skaits</t>
  </si>
  <si>
    <t>nav uzskaitīti</t>
  </si>
  <si>
    <t>izveidots</t>
  </si>
  <si>
    <r>
      <t>Plānveida</t>
    </r>
    <r>
      <rPr>
        <b/>
        <sz val="10"/>
        <color theme="1"/>
        <rFont val="Times New Roman"/>
        <family val="1"/>
        <charset val="186"/>
      </rPr>
      <t xml:space="preserve"> </t>
    </r>
    <r>
      <rPr>
        <sz val="10"/>
        <color theme="1"/>
        <rFont val="Times New Roman"/>
        <family val="1"/>
        <charset val="186"/>
      </rPr>
      <t>stacionāro pacientu skaits </t>
    </r>
  </si>
  <si>
    <r>
      <t>Potenciāli novēršamo nāves gadījumu īpatsvars,</t>
    </r>
    <r>
      <rPr>
        <sz val="10"/>
        <color theme="1"/>
        <rFont val="Times New Roman"/>
        <family val="1"/>
        <charset val="186"/>
      </rPr>
      <t xml:space="preserve"> %</t>
    </r>
  </si>
  <si>
    <r>
      <t>Slimnīcā</t>
    </r>
    <r>
      <rPr>
        <sz val="10"/>
        <color rgb="FF000000"/>
        <rFont val="Times New Roman"/>
        <family val="1"/>
        <charset val="186"/>
      </rPr>
      <t xml:space="preserve"> pamatdarbā (slodze) praktizējošo ārstu īpatsvars</t>
    </r>
  </si>
  <si>
    <r>
      <t xml:space="preserve">Slimnīcā </t>
    </r>
    <r>
      <rPr>
        <sz val="10"/>
        <color rgb="FF000000"/>
        <rFont val="Times New Roman"/>
        <family val="1"/>
        <charset val="186"/>
      </rPr>
      <t>pamatdarbā (slodze) praktizējošo māsu īpatsvars</t>
    </r>
  </si>
  <si>
    <r>
      <t>Slimnīcā</t>
    </r>
    <r>
      <rPr>
        <sz val="10"/>
        <color rgb="FF000000"/>
        <rFont val="Times New Roman"/>
        <family val="1"/>
        <charset val="186"/>
      </rPr>
      <t xml:space="preserve"> pamatdarbā (slodze)</t>
    </r>
    <r>
      <rPr>
        <i/>
        <sz val="10"/>
        <color rgb="FF000000"/>
        <rFont val="Times New Roman"/>
        <family val="1"/>
        <charset val="186"/>
      </rPr>
      <t xml:space="preserve"> praktizējošo māsu palīgu īpatsvars </t>
    </r>
  </si>
  <si>
    <r>
      <t>Slimnīcā</t>
    </r>
    <r>
      <rPr>
        <sz val="10"/>
        <color rgb="FF000000"/>
        <rFont val="Times New Roman"/>
        <family val="1"/>
        <charset val="186"/>
      </rPr>
      <t xml:space="preserve"> organizēto profesionālo prasmju un kompetenču pilnveides pasākumu skaits</t>
    </r>
  </si>
  <si>
    <r>
      <t xml:space="preserve">Rezidentūras beidzēju skaits, kas noslēdz darba līgumus </t>
    </r>
    <r>
      <rPr>
        <i/>
        <sz val="10"/>
        <color rgb="FF000000"/>
        <rFont val="Times New Roman"/>
        <family val="1"/>
        <charset val="186"/>
      </rPr>
      <t xml:space="preserve">Slimnīcā </t>
    </r>
  </si>
  <si>
    <t>Pacienti ar ciskas kaula lūzumu, kam ir uzsākta ķirurģiska ārstēšana divu dienu laikā no stacionēšanas brīža</t>
  </si>
  <si>
    <t>n/a</t>
  </si>
  <si>
    <t>Kopējās likviditātes rādītājs</t>
  </si>
  <si>
    <t>Stacionāra pakalpojumu finansējuma apjoms, euro</t>
  </si>
  <si>
    <t>Ambulatoro pakalpojumu finansējuma apjoms, euro</t>
  </si>
  <si>
    <t>valsts budž. finansējums: valsts apmaks. medic. pakal-pojumi, euro</t>
  </si>
  <si>
    <t xml:space="preserve">valsts budž. finansējums: rezidentu apmāc., euro </t>
  </si>
  <si>
    <t>nav datu</t>
  </si>
  <si>
    <t>Operāciju komplikāciju stacionārā īpatsvars, %</t>
  </si>
  <si>
    <t>G.Skane, Dz.Perevertailo</t>
  </si>
  <si>
    <t>67399360, 67399269</t>
  </si>
  <si>
    <t>gunita.skane@tos.lv dzintra.perevertailo@tos.lv</t>
  </si>
  <si>
    <t>Praktizējošo māsu un praktizējošo ārstu skaita attiecība atbilstoši 2024.g. plānotajam.</t>
  </si>
  <si>
    <t>Lielāko darbinieku mainību veido sanitāru amatā nodarbinātie (atalgojums, paaugstinātas fiziskās slodzes darbs, kaitīgie ieradumi).</t>
  </si>
  <si>
    <t>Metodiskās vadības centrs ir izveidots un uzsākta tā darbība atbilstoši prasībām.</t>
  </si>
  <si>
    <t xml:space="preserve">Fakts iepriekšējā gadā (n-1) </t>
  </si>
  <si>
    <t>Plānotais pārskata gadā (n)</t>
  </si>
  <si>
    <t>Fakts pārskata gadā (n)</t>
  </si>
  <si>
    <t>Fakts iepriekšējā gadā (n-1)</t>
  </si>
  <si>
    <t>Tika realizētas vairāk apmācības, nekā sākotnēji plānots.</t>
  </si>
  <si>
    <t>Analizējot personāla resursu, konstatētas 4 ārstu vakances, kas tikai aizpildītas.</t>
  </si>
  <si>
    <t>PAIN OUT - starptautisks atsāpināšanas kvalitātes uzlabošanas reģistrs un projekts, kas nodrošina unikālu tīmeklī balstītu informācijas sistēmu ar mērķi uzlabot pēcoperācijas sāpju ārstēšanu.</t>
  </si>
  <si>
    <t>Biportāla endoskopiska mikrodiskektomija mugurklaula jostas daļai; abpusējas gūžas un ceļa locītavu endoprotezēšanas ķirurģiskās operācijas  pilnveide; Masquelet tehnikas (inducētās membrānas tehnika) pilnveide un rutīnas pielietojums izteiktu kaulu defektu gadījumā, kas  pielietojams posttraumatisku seku, infekciju, karadarbības traumu seku ārstniecībā.</t>
  </si>
  <si>
    <t>Rādītājs vērtējams pozitīvi, sasniegtais rezultāts saistīts ar ārstniecības uzlabošanu pirmsoperācijas etapā.</t>
  </si>
  <si>
    <t>Uzskaitīti septiskie un implantu bojājumu gadījumi, kas operēti TOS.</t>
  </si>
  <si>
    <t>Ārstniecības personām aktualizēts un iedrošināts pacientu drošības kultūras nozīmīgums caur mācīšanās kultūru (vadlīniju aktualizācija, mācīšanās no kļūdām, labās prakses piemēri u.c.).</t>
  </si>
  <si>
    <t xml:space="preserve">Aktīva pacientu piesaiste un iesaiste pacientu pieredzes mērījumos. Veikta iekšējā komunikācija, veicinot mediķu informētību un ieinteresētību pacientu pieredzes mārījumos, ar mērķi uzlabot Slimnīcas sniegumu. </t>
  </si>
  <si>
    <t>Lai objektīvi salīdzinātu plānotos un faktiskos rādītājus, aprēķins veikts par visiem minētajā kategorijā esošajiem darbiniekiem.</t>
  </si>
  <si>
    <t>Rādītājs lielāks kā plānots, jo Slimnīcas apgrozāmie līdzekļi-nauda uz gada beigām 1 217 330 eur (plānots 7 428 eur). Naudas līdzekļi paredzēti atlīdzības izmaksai par 2024. gada decembri 2025. gada janvārī.</t>
  </si>
  <si>
    <t>2024. gadā tika piešķirts papildus finansējums sniegto pakalpojumu segšanai.</t>
  </si>
  <si>
    <t xml:space="preserve">2024. gadā endoprotēžu un osteosintēzes implantu palielinājums pret plānu 789 136 eur. </t>
  </si>
  <si>
    <t>Pašu kapitāla novirzi pret plānu ietekmē 2024. gada zaudējumi 545 692 eur, jo plāns tika paredzēts 1070 eur.</t>
  </si>
  <si>
    <t>2024. gadā tika piešķirts papildus finansējums sniegto pakalpojumu segšanai. Daļa 2023. gada decembra rēķinu tika apmaksāti 2024. gada janvārī.</t>
  </si>
  <si>
    <t>Ja Slimnīca gadu slēdz ar zaudējumiem, dividentes netiek aprēķinātas.</t>
  </si>
  <si>
    <t xml:space="preserve">Papildus piešķirtais finansējums tika izlietots rezidentu un Slimnīcas darbinieku atalgojumam. </t>
  </si>
  <si>
    <t>Pamatojoties uz īstenoto apmācību programmu skaitu proporcionāli pret īstenoto akadēmisko stundu skaitu (ar mazāku akadēmisko stundu skaitu programmā), kas ir vidēji 6 akadēmiskās stundas, sasniedz atbilstoši minimālo stundu skaitu.</t>
  </si>
  <si>
    <t>Uzlabojušies rādītāji par darba apstākļiem slimnīcā, par saņemto pozitīvo novērtējumu no tiešajiem vadītājiem, par komandas atbalstu.</t>
  </si>
  <si>
    <t>Stacionāro pakalpojumu skaita samazinājums saistīts ar pārplānošanas rezultātā valsts finansējuma samazinājumu  stacionārajiem veselības aprūpes pakalpojumiem 2024. gadā.</t>
  </si>
  <si>
    <t>Ambulatoro pakalpojumu skaits atbilstošs 2024. gada plānotajam.</t>
  </si>
  <si>
    <r>
      <t>Būtiski pieaug no citiem stacionāriem pārvesto pacientu īpatsvars komplicētu traumu un balsta-kustības sistēmas saslimšanu gadījumos, tai skaitā 2024. gadā vērojama pieaugoša tendence pārvešanas iemeslam - nepietiekams finansējums citos stacionāros pakalpojumu programmu nodrošināšanai (lielo locītavu endoprotezēšanai). Vienlaikus norādam, ka ar nepietiekama finansējuma problēmu saskārās arī TOS, tomēr kā vienīgajai šāda tipa specializētai slimnīcai valstī, TOS ir pienākums ārstēt šos pacientus. Lai ilgtermiņā nodrošinātu komplicētu gadījumu ārstēšanu, ko nevar nodrošināt citi stacionāri</t>
    </r>
    <r>
      <rPr>
        <sz val="10"/>
        <color rgb="FFFF0000"/>
        <rFont val="Times New Roman"/>
        <family val="1"/>
        <charset val="186"/>
      </rPr>
      <t xml:space="preserve"> </t>
    </r>
    <r>
      <rPr>
        <sz val="10"/>
        <rFont val="Times New Roman"/>
        <family val="1"/>
        <charset val="186"/>
      </rPr>
      <t xml:space="preserve">- nepieciešams pilnveidot valsts apmaksāto pakalpojumu saņemšanas kārtību un apjomu. </t>
    </r>
  </si>
  <si>
    <t>Vidējais ārstēšanas ilgums atbilstošs 2024. gadā plānotajam.</t>
  </si>
  <si>
    <t>Potenciāli novēršamo nāves gadījumu īpatsvars atbilstoši 2024. gadā plānotajam.</t>
  </si>
  <si>
    <t xml:space="preserve"> 2024. gadā īstenotas 4 mācību programmas ar vidējo akadēmisko stundu skaitu - 6.</t>
  </si>
  <si>
    <t>Skaits atbilstoši 2024. gada plānotajam.</t>
  </si>
  <si>
    <t>2024. gada decembra beigās iesniegtie 8 pētījumu pieteikumi tika apstiprināti 2025. gada janvārī.</t>
  </si>
  <si>
    <t>Tika realizēti 12 Traumu seku konsīliji. 2024. gadā izstrādāta konsīliju reglamentējošā dokumentācija, sastādīts konsīliju plāns 2025. gadam.</t>
  </si>
  <si>
    <t>2024. gadā saņemts papildus NVD finansējums ambulatorajiem pakalpojumiem-79 177 eur. Palielinājušies ieņēmumi pacientu iemaksām-8 712 eur.</t>
  </si>
  <si>
    <t>2024. gadā tika piešķirts papildus finansējums sniegto pakalpojumu segšanai.Palielināts finansējums rezidentu apmācībai 124 545 eur.</t>
  </si>
  <si>
    <t>2024. gadā tika saņemts papildus NVD finansējums stacionārajiem pakalpojumiem.</t>
  </si>
  <si>
    <t>2024. gadā tika piešķirts papildus NVD finansējums sniegto pakalpojumu segšanai. Palielinājušies ieņēmumi rezidentu apmācībai, pētījumiem, bezmaksas saņemtajiem medikamentiem, maksas implantiem, ambulatorajiem maksas pakalpojumiem, kā arī ieņēmumiem no apdrošināšanas sabiedrībām.</t>
  </si>
  <si>
    <t>Plāna sastādīšanas brīdi nebija plānots 2024. gadā saņemt Eiropsa Savienības fondu finansējumu.</t>
  </si>
  <si>
    <t>2024. gadā netika pilnībā saņemts valsts finansējums par sniegtajiem pakalpojumiem. Pārstrāžu nenosegtais finansējums 714 746 eur, t.sk., lielo locītavu endoprotezēšanas programmās - 687 791 EUR, pakalpojumiem, kas sniegti ilgstoši slimojošām personām darbspējīgā vecumā, ar mērķi novērst iespējamas invaliditātes iestāšanos - 26 955 EUR.</t>
  </si>
  <si>
    <t>Rādītājs negatīvs, jo Slimnīca 2024. gadu noslēdza ar 545 692 eur zaudējumiem. 2024. gadā netika pilnībā saņemts valsts finansējums par sniegtajiem pakalpojumiem. Pārstrāžu nenosegtais finansējums 714 746 eur, t.sk., lielo locītavu endoprotezēšanas programmās - 687 791 EUR, pakalpojumiem, kas sniegti ilgstoši slimojošām personām darbspējīgā vecumā, ar mērķi novērst iespējamas invaliditātes iestāšanos - 26 955 EUR.</t>
  </si>
  <si>
    <t>Saistību apmērs pret plānu (1 500 000 eur) palielinājies par 600 000 eur. Tie ir 2024. gadā piegādātāju un darbuzņēmēju izrakstītie, bet neapmaksātie rēķini. Zaudējumi 545 692 eur, jo pilnībā netika saņemts NVD finansējums par pārstrādēm.</t>
  </si>
  <si>
    <t>2024. gadā tika piešķirts papildus finansējums rezidentu atalgojumam (tiek pārskatīts katru gadu augustā).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</si>
</sst>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0" x14ac:knownFonts="1">
    <font>
      <sz val="11"/>
      <color theme="1"/>
      <name val="Calibri"/>
      <family val="2"/>
      <scheme val="minor"/>
    </font>
    <font>
      <sz val="11"/>
      <color theme="1"/>
      <name val="Calibri"/>
      <family val="2"/>
      <scheme val="minor"/>
    </font>
    <font>
      <b/>
      <sz val="12"/>
      <color theme="1"/>
      <name val="Times New Roman"/>
      <family val="1"/>
      <charset val="186"/>
    </font>
    <font>
      <sz val="10"/>
      <color theme="1"/>
      <name val="Times New Roman"/>
      <family val="1"/>
      <charset val="186"/>
    </font>
    <font>
      <b/>
      <sz val="10"/>
      <color theme="1"/>
      <name val="Times New Roman"/>
      <family val="1"/>
      <charset val="186"/>
    </font>
    <font>
      <sz val="9"/>
      <color theme="1"/>
      <name val="Times New Roman"/>
      <family val="1"/>
      <charset val="186"/>
    </font>
    <font>
      <sz val="10"/>
      <color rgb="FF0070C0"/>
      <name val="Times New Roman"/>
      <family val="1"/>
      <charset val="186"/>
    </font>
    <font>
      <b/>
      <sz val="11"/>
      <color theme="1"/>
      <name val="Times New Roman"/>
      <family val="1"/>
      <charset val="186"/>
    </font>
    <font>
      <sz val="10"/>
      <name val="Times New Roman"/>
      <family val="1"/>
      <charset val="186"/>
    </font>
    <font>
      <u/>
      <sz val="10"/>
      <color theme="1"/>
      <name val="Times New Roman"/>
      <family val="1"/>
      <charset val="186"/>
    </font>
    <font>
      <b/>
      <sz val="14"/>
      <color theme="1"/>
      <name val="Times New Roman"/>
      <family val="1"/>
      <charset val="186"/>
    </font>
    <font>
      <sz val="11"/>
      <color theme="1"/>
      <name val="Times New Roman"/>
      <family val="1"/>
      <charset val="186"/>
    </font>
    <font>
      <sz val="11"/>
      <color rgb="FF000000"/>
      <name val="Times New Roman"/>
      <family val="1"/>
      <charset val="186"/>
    </font>
    <font>
      <u/>
      <sz val="11"/>
      <color theme="10"/>
      <name val="Calibri"/>
      <family val="2"/>
      <scheme val="minor"/>
    </font>
    <font>
      <b/>
      <sz val="11"/>
      <color rgb="FFFF0000"/>
      <name val="Times New Roman"/>
      <family val="1"/>
      <charset val="186"/>
    </font>
    <font>
      <sz val="10"/>
      <color rgb="FF000000"/>
      <name val="Times New Roman"/>
      <family val="1"/>
      <charset val="186"/>
    </font>
    <font>
      <i/>
      <sz val="10"/>
      <color rgb="FF000000"/>
      <name val="Times New Roman"/>
      <family val="1"/>
      <charset val="186"/>
    </font>
    <font>
      <sz val="11"/>
      <color rgb="FFFF0000"/>
      <name val="Calibri"/>
      <family val="2"/>
      <scheme val="minor"/>
    </font>
    <font>
      <sz val="10"/>
      <color rgb="FFFF0000"/>
      <name val="Times New Roman"/>
      <family val="1"/>
      <charset val="186"/>
    </font>
    <font>
      <sz val="1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13" fillId="0" borderId="0" applyNumberFormat="0" applyFill="0" applyBorder="0" applyAlignment="0" applyProtection="0"/>
    <xf numFmtId="43" fontId="1" fillId="0" borderId="0" applyFont="0" applyFill="0" applyBorder="0" applyAlignment="0" applyProtection="0"/>
  </cellStyleXfs>
  <cellXfs count="145">
    <xf numFmtId="0" fontId="0" fillId="0" borderId="0" xfId="0"/>
    <xf numFmtId="0" fontId="3" fillId="0" borderId="5" xfId="0" applyFont="1" applyBorder="1" applyAlignment="1">
      <alignment vertical="center" wrapText="1"/>
    </xf>
    <xf numFmtId="4" fontId="3" fillId="0" borderId="6" xfId="0" applyNumberFormat="1" applyFont="1" applyBorder="1" applyAlignment="1">
      <alignment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5" fillId="2" borderId="1" xfId="0" applyFont="1" applyFill="1" applyBorder="1" applyAlignment="1">
      <alignment horizontal="center" vertical="center" wrapText="1"/>
    </xf>
    <xf numFmtId="0" fontId="0" fillId="0" borderId="0" xfId="0" applyAlignment="1">
      <alignment horizontal="center" vertical="center"/>
    </xf>
    <xf numFmtId="0" fontId="0" fillId="0" borderId="8" xfId="0" applyBorder="1"/>
    <xf numFmtId="0" fontId="7" fillId="0" borderId="0" xfId="0" applyFont="1" applyAlignment="1">
      <alignment horizontal="center" wrapText="1"/>
    </xf>
    <xf numFmtId="0" fontId="8" fillId="0" borderId="5" xfId="0" applyFont="1" applyBorder="1" applyAlignment="1">
      <alignment vertical="center" wrapText="1"/>
    </xf>
    <xf numFmtId="0" fontId="3" fillId="0" borderId="5" xfId="0" applyFont="1" applyBorder="1" applyAlignment="1">
      <alignment horizontal="left" vertical="center" wrapText="1" indent="1"/>
    </xf>
    <xf numFmtId="0" fontId="8" fillId="2" borderId="1" xfId="0" applyFont="1" applyFill="1" applyBorder="1" applyAlignment="1">
      <alignment horizontal="center" vertical="center" wrapText="1"/>
    </xf>
    <xf numFmtId="0" fontId="0" fillId="0" borderId="0" xfId="0" applyAlignment="1">
      <alignment horizontal="center"/>
    </xf>
    <xf numFmtId="4" fontId="6" fillId="0" borderId="4" xfId="0" applyNumberFormat="1" applyFont="1" applyBorder="1" applyAlignment="1">
      <alignment horizontal="center" vertical="center" wrapText="1"/>
    </xf>
    <xf numFmtId="9" fontId="6" fillId="0" borderId="4" xfId="1" applyFont="1" applyBorder="1" applyAlignment="1">
      <alignment horizontal="center" vertical="center" wrapText="1"/>
    </xf>
    <xf numFmtId="4" fontId="3" fillId="2" borderId="6" xfId="0" applyNumberFormat="1" applyFont="1" applyFill="1" applyBorder="1" applyAlignment="1">
      <alignment horizontal="center" vertical="center" wrapText="1"/>
    </xf>
    <xf numFmtId="4" fontId="3" fillId="0" borderId="6" xfId="0" applyNumberFormat="1" applyFont="1" applyBorder="1" applyAlignment="1">
      <alignment horizontal="center" vertical="center" wrapText="1"/>
    </xf>
    <xf numFmtId="0" fontId="3" fillId="0" borderId="6" xfId="0" applyFont="1" applyBorder="1" applyAlignment="1">
      <alignment horizontal="center" vertical="center" wrapText="1"/>
    </xf>
    <xf numFmtId="9" fontId="3" fillId="0" borderId="6" xfId="1" applyFont="1" applyBorder="1" applyAlignment="1">
      <alignment horizontal="center" vertical="center" wrapText="1"/>
    </xf>
    <xf numFmtId="4" fontId="3" fillId="2" borderId="4" xfId="0" applyNumberFormat="1" applyFont="1" applyFill="1" applyBorder="1" applyAlignment="1">
      <alignment horizontal="center" vertical="center" wrapText="1"/>
    </xf>
    <xf numFmtId="4" fontId="3" fillId="0" borderId="4" xfId="0" applyNumberFormat="1" applyFont="1" applyBorder="1" applyAlignment="1">
      <alignment horizontal="center" vertical="center" wrapText="1"/>
    </xf>
    <xf numFmtId="0" fontId="3" fillId="0" borderId="4" xfId="0" applyFont="1" applyBorder="1" applyAlignment="1">
      <alignment horizontal="center" vertical="center" wrapText="1"/>
    </xf>
    <xf numFmtId="9" fontId="3" fillId="0" borderId="4" xfId="1" applyFont="1" applyBorder="1" applyAlignment="1">
      <alignment horizontal="center" vertical="center" wrapText="1"/>
    </xf>
    <xf numFmtId="10" fontId="3" fillId="0" borderId="6" xfId="0" applyNumberFormat="1" applyFont="1" applyBorder="1" applyAlignment="1">
      <alignment horizontal="center" vertical="center" wrapText="1"/>
    </xf>
    <xf numFmtId="0" fontId="0" fillId="0" borderId="8" xfId="0" applyBorder="1" applyAlignment="1">
      <alignment horizontal="center"/>
    </xf>
    <xf numFmtId="0" fontId="11" fillId="0" borderId="0" xfId="0" applyFont="1" applyAlignment="1">
      <alignment horizontal="right"/>
    </xf>
    <xf numFmtId="0" fontId="12" fillId="0" borderId="0" xfId="0" applyFont="1" applyAlignment="1">
      <alignment horizontal="right" vertical="center"/>
    </xf>
    <xf numFmtId="0" fontId="3" fillId="0" borderId="0" xfId="0" applyFont="1" applyAlignment="1">
      <alignment horizontal="left" vertical="center" wrapText="1"/>
    </xf>
    <xf numFmtId="0" fontId="5" fillId="0" borderId="1" xfId="0" applyFont="1" applyBorder="1" applyAlignment="1">
      <alignment horizontal="center" vertical="center" wrapText="1"/>
    </xf>
    <xf numFmtId="9" fontId="6" fillId="0" borderId="6" xfId="1" quotePrefix="1" applyFont="1" applyFill="1" applyBorder="1" applyAlignment="1">
      <alignment horizontal="center" vertical="center" wrapText="1"/>
    </xf>
    <xf numFmtId="9" fontId="3" fillId="0" borderId="6" xfId="1" applyFont="1" applyFill="1" applyBorder="1" applyAlignment="1">
      <alignment horizontal="center" vertical="center" wrapText="1"/>
    </xf>
    <xf numFmtId="0" fontId="3" fillId="0" borderId="0" xfId="0" applyFont="1" applyAlignment="1">
      <alignment horizontal="right"/>
    </xf>
    <xf numFmtId="3" fontId="6" fillId="0" borderId="4" xfId="0" applyNumberFormat="1" applyFont="1" applyBorder="1" applyAlignment="1">
      <alignment horizontal="center" vertical="center" wrapText="1"/>
    </xf>
    <xf numFmtId="3" fontId="3" fillId="2" borderId="6" xfId="0" applyNumberFormat="1" applyFont="1" applyFill="1" applyBorder="1" applyAlignment="1">
      <alignment horizontal="center" vertical="center" wrapText="1"/>
    </xf>
    <xf numFmtId="3" fontId="3" fillId="0" borderId="6" xfId="0" applyNumberFormat="1" applyFont="1" applyBorder="1" applyAlignment="1">
      <alignment horizontal="center" vertical="center" wrapText="1"/>
    </xf>
    <xf numFmtId="3" fontId="3" fillId="2" borderId="4" xfId="0" applyNumberFormat="1" applyFont="1" applyFill="1" applyBorder="1" applyAlignment="1">
      <alignment horizontal="center" vertical="center" wrapText="1"/>
    </xf>
    <xf numFmtId="14" fontId="0" fillId="3" borderId="10" xfId="0" applyNumberFormat="1" applyFill="1" applyBorder="1"/>
    <xf numFmtId="0" fontId="3" fillId="3" borderId="1" xfId="0" applyFont="1" applyFill="1" applyBorder="1" applyAlignment="1">
      <alignment vertical="center" wrapText="1"/>
    </xf>
    <xf numFmtId="0" fontId="3" fillId="3" borderId="5" xfId="0" applyFont="1" applyFill="1" applyBorder="1" applyAlignment="1">
      <alignment vertical="center" wrapText="1"/>
    </xf>
    <xf numFmtId="0" fontId="8" fillId="3" borderId="5" xfId="0" applyFont="1" applyFill="1" applyBorder="1" applyAlignment="1">
      <alignment vertical="center" wrapText="1"/>
    </xf>
    <xf numFmtId="0" fontId="14" fillId="0" borderId="0" xfId="0" applyFont="1" applyAlignment="1">
      <alignment horizontal="left"/>
    </xf>
    <xf numFmtId="0" fontId="5" fillId="3" borderId="1" xfId="0" applyFont="1" applyFill="1" applyBorder="1" applyAlignment="1">
      <alignment horizontal="center" vertical="center" wrapText="1"/>
    </xf>
    <xf numFmtId="3" fontId="6" fillId="3" borderId="4" xfId="0" applyNumberFormat="1" applyFont="1" applyFill="1" applyBorder="1" applyAlignment="1">
      <alignment horizontal="center" vertical="center" wrapText="1"/>
    </xf>
    <xf numFmtId="3" fontId="3" fillId="3" borderId="6" xfId="0" applyNumberFormat="1" applyFont="1" applyFill="1" applyBorder="1" applyAlignment="1">
      <alignment horizontal="center" vertical="center" wrapText="1"/>
    </xf>
    <xf numFmtId="3" fontId="3" fillId="3" borderId="4" xfId="0" applyNumberFormat="1" applyFont="1" applyFill="1" applyBorder="1" applyAlignment="1">
      <alignment horizontal="center" vertical="center" wrapText="1"/>
    </xf>
    <xf numFmtId="10" fontId="3" fillId="3" borderId="4" xfId="0" applyNumberFormat="1" applyFont="1" applyFill="1" applyBorder="1" applyAlignment="1">
      <alignment horizontal="center" vertical="center" wrapText="1"/>
    </xf>
    <xf numFmtId="10" fontId="3" fillId="3" borderId="6" xfId="0" applyNumberFormat="1" applyFont="1" applyFill="1" applyBorder="1" applyAlignment="1">
      <alignment horizontal="center" vertical="center" wrapText="1"/>
    </xf>
    <xf numFmtId="4" fontId="3" fillId="3" borderId="6" xfId="0" applyNumberFormat="1" applyFont="1" applyFill="1" applyBorder="1" applyAlignment="1">
      <alignment horizontal="center" vertical="center" wrapText="1"/>
    </xf>
    <xf numFmtId="4" fontId="3" fillId="0" borderId="6" xfId="0" applyNumberFormat="1" applyFont="1" applyBorder="1" applyAlignment="1">
      <alignment horizontal="center" wrapText="1"/>
    </xf>
    <xf numFmtId="0" fontId="15" fillId="0" borderId="5" xfId="0" applyFont="1" applyBorder="1" applyAlignment="1">
      <alignment vertical="center" wrapText="1"/>
    </xf>
    <xf numFmtId="1" fontId="3" fillId="6" borderId="1" xfId="3" applyNumberFormat="1" applyFont="1" applyFill="1" applyBorder="1" applyAlignment="1">
      <alignment horizontal="center" vertical="center"/>
    </xf>
    <xf numFmtId="1" fontId="3" fillId="0" borderId="1" xfId="3" applyNumberFormat="1" applyFont="1" applyBorder="1" applyAlignment="1">
      <alignment horizontal="center" vertical="center"/>
    </xf>
    <xf numFmtId="1" fontId="3" fillId="0" borderId="4" xfId="0" applyNumberFormat="1" applyFont="1" applyBorder="1" applyAlignment="1">
      <alignment horizontal="center" vertical="center" wrapText="1"/>
    </xf>
    <xf numFmtId="1" fontId="3" fillId="0" borderId="6" xfId="0" applyNumberFormat="1" applyFont="1" applyBorder="1" applyAlignment="1">
      <alignment horizontal="center" vertical="center" wrapText="1"/>
    </xf>
    <xf numFmtId="10" fontId="3" fillId="6" borderId="1" xfId="0" applyNumberFormat="1" applyFont="1" applyFill="1" applyBorder="1" applyAlignment="1">
      <alignment horizontal="center" vertical="center"/>
    </xf>
    <xf numFmtId="10" fontId="3" fillId="0" borderId="1" xfId="0" applyNumberFormat="1" applyFont="1" applyBorder="1" applyAlignment="1">
      <alignment horizontal="center" vertical="center"/>
    </xf>
    <xf numFmtId="0" fontId="3" fillId="0" borderId="13" xfId="0" applyFont="1" applyBorder="1" applyAlignment="1">
      <alignment horizontal="left" vertical="center" wrapText="1"/>
    </xf>
    <xf numFmtId="0" fontId="3" fillId="0" borderId="1" xfId="0" applyFont="1" applyBorder="1" applyAlignment="1">
      <alignment horizontal="left" vertical="center" wrapText="1"/>
    </xf>
    <xf numFmtId="0" fontId="3" fillId="6" borderId="1" xfId="0" applyFont="1" applyFill="1" applyBorder="1" applyAlignment="1">
      <alignment horizontal="center" vertical="center"/>
    </xf>
    <xf numFmtId="2" fontId="3" fillId="6" borderId="1" xfId="0" applyNumberFormat="1" applyFont="1" applyFill="1" applyBorder="1" applyAlignment="1">
      <alignment horizontal="center" vertical="center"/>
    </xf>
    <xf numFmtId="0" fontId="3" fillId="6" borderId="14" xfId="0" applyFont="1" applyFill="1" applyBorder="1" applyAlignment="1">
      <alignment horizontal="center" vertical="center"/>
    </xf>
    <xf numFmtId="9" fontId="3" fillId="0" borderId="1" xfId="0" applyNumberFormat="1" applyFont="1" applyBorder="1" applyAlignment="1">
      <alignment horizontal="center" vertical="center"/>
    </xf>
    <xf numFmtId="4" fontId="6" fillId="0" borderId="1" xfId="0" applyNumberFormat="1" applyFont="1" applyBorder="1" applyAlignment="1">
      <alignment horizontal="center" vertical="center" wrapText="1"/>
    </xf>
    <xf numFmtId="9" fontId="3" fillId="0" borderId="1" xfId="1" applyFont="1" applyFill="1" applyBorder="1" applyAlignment="1">
      <alignment horizontal="center" vertical="center" wrapText="1"/>
    </xf>
    <xf numFmtId="0" fontId="15" fillId="0" borderId="1" xfId="0" applyFont="1" applyBorder="1" applyAlignment="1">
      <alignment horizontal="left" vertical="center" wrapText="1"/>
    </xf>
    <xf numFmtId="1" fontId="3" fillId="0" borderId="1" xfId="0" applyNumberFormat="1" applyFont="1" applyBorder="1" applyAlignment="1">
      <alignment horizontal="center" vertical="center" wrapText="1"/>
    </xf>
    <xf numFmtId="1" fontId="6" fillId="0" borderId="9" xfId="0" applyNumberFormat="1" applyFont="1" applyBorder="1" applyAlignment="1">
      <alignment horizontal="center" vertical="center" wrapText="1"/>
    </xf>
    <xf numFmtId="9" fontId="3" fillId="0" borderId="13" xfId="1" applyFont="1" applyFill="1" applyBorder="1" applyAlignment="1">
      <alignment vertical="center" wrapText="1"/>
    </xf>
    <xf numFmtId="0" fontId="15" fillId="0" borderId="13" xfId="0" applyFont="1" applyBorder="1" applyAlignment="1">
      <alignment horizontal="left" vertical="center" wrapText="1"/>
    </xf>
    <xf numFmtId="9" fontId="6" fillId="0" borderId="4" xfId="1" applyFont="1" applyFill="1" applyBorder="1" applyAlignment="1">
      <alignment horizontal="center" vertical="center" wrapText="1"/>
    </xf>
    <xf numFmtId="0" fontId="3" fillId="0" borderId="5" xfId="0" applyFont="1" applyBorder="1" applyAlignment="1">
      <alignment horizontal="left" vertical="center" wrapText="1"/>
    </xf>
    <xf numFmtId="0" fontId="8" fillId="0" borderId="5" xfId="0" applyFont="1" applyBorder="1" applyAlignment="1">
      <alignment horizontal="left" vertical="center" wrapText="1"/>
    </xf>
    <xf numFmtId="4" fontId="3" fillId="0" borderId="4" xfId="0" applyNumberFormat="1" applyFont="1" applyBorder="1" applyAlignment="1">
      <alignment horizontal="center" wrapText="1"/>
    </xf>
    <xf numFmtId="9" fontId="3" fillId="0" borderId="4" xfId="1" applyFont="1" applyFill="1" applyBorder="1" applyAlignment="1">
      <alignment horizontal="center" vertical="center" wrapText="1"/>
    </xf>
    <xf numFmtId="0" fontId="3" fillId="6" borderId="1" xfId="0" applyFont="1" applyFill="1" applyBorder="1" applyAlignment="1">
      <alignment vertical="center" wrapText="1"/>
    </xf>
    <xf numFmtId="0" fontId="15" fillId="6" borderId="5" xfId="0" applyFont="1" applyFill="1" applyBorder="1" applyAlignment="1">
      <alignment vertical="center" wrapText="1"/>
    </xf>
    <xf numFmtId="0" fontId="15" fillId="6" borderId="1" xfId="0" applyFont="1" applyFill="1" applyBorder="1" applyAlignment="1">
      <alignment vertical="center" wrapText="1"/>
    </xf>
    <xf numFmtId="0" fontId="15" fillId="0" borderId="1" xfId="0" applyFont="1" applyBorder="1" applyAlignment="1">
      <alignment vertical="center" wrapText="1"/>
    </xf>
    <xf numFmtId="0" fontId="3" fillId="0" borderId="15" xfId="0" applyFont="1" applyBorder="1" applyAlignment="1">
      <alignment horizontal="left" vertical="center" wrapText="1"/>
    </xf>
    <xf numFmtId="0" fontId="15" fillId="6" borderId="2" xfId="0" applyFont="1" applyFill="1" applyBorder="1" applyAlignment="1">
      <alignment vertical="center" wrapText="1"/>
    </xf>
    <xf numFmtId="0" fontId="15" fillId="0" borderId="2" xfId="0" applyFont="1" applyBorder="1" applyAlignment="1">
      <alignment vertical="center" wrapText="1"/>
    </xf>
    <xf numFmtId="9" fontId="3" fillId="0" borderId="16" xfId="0" applyNumberFormat="1" applyFont="1" applyBorder="1" applyAlignment="1">
      <alignment horizontal="center" vertical="center"/>
    </xf>
    <xf numFmtId="9" fontId="3" fillId="6" borderId="11" xfId="0" applyNumberFormat="1" applyFont="1" applyFill="1" applyBorder="1" applyAlignment="1">
      <alignment horizontal="center" vertical="center"/>
    </xf>
    <xf numFmtId="9" fontId="3" fillId="0" borderId="5" xfId="0" applyNumberFormat="1" applyFont="1" applyBorder="1" applyAlignment="1">
      <alignment horizontal="center" vertical="center"/>
    </xf>
    <xf numFmtId="43" fontId="3" fillId="6" borderId="2" xfId="3" applyFont="1" applyFill="1" applyBorder="1" applyAlignment="1">
      <alignment horizontal="center" vertical="center"/>
    </xf>
    <xf numFmtId="43" fontId="3" fillId="0" borderId="1" xfId="3" applyFont="1" applyBorder="1" applyAlignment="1">
      <alignment horizontal="center" vertical="center"/>
    </xf>
    <xf numFmtId="0" fontId="3" fillId="6" borderId="2" xfId="0" applyFont="1" applyFill="1" applyBorder="1" applyAlignment="1">
      <alignment horizontal="center" vertical="center" wrapText="1"/>
    </xf>
    <xf numFmtId="0" fontId="15" fillId="0" borderId="11" xfId="0" applyFont="1" applyBorder="1" applyAlignment="1">
      <alignment vertical="center" wrapText="1"/>
    </xf>
    <xf numFmtId="43" fontId="3" fillId="6" borderId="11" xfId="3" applyFont="1" applyFill="1" applyBorder="1" applyAlignment="1">
      <alignment horizontal="center" vertical="center"/>
    </xf>
    <xf numFmtId="43" fontId="3" fillId="0" borderId="5" xfId="3" applyFont="1" applyBorder="1" applyAlignment="1">
      <alignment horizontal="center" vertical="center"/>
    </xf>
    <xf numFmtId="0" fontId="8" fillId="6" borderId="2" xfId="0" applyFont="1" applyFill="1" applyBorder="1" applyAlignment="1">
      <alignment vertical="center" wrapText="1"/>
    </xf>
    <xf numFmtId="43" fontId="8" fillId="6" borderId="2" xfId="3" applyFont="1" applyFill="1" applyBorder="1" applyAlignment="1">
      <alignment horizontal="center" vertical="center"/>
    </xf>
    <xf numFmtId="43" fontId="8" fillId="0" borderId="1" xfId="3" applyFont="1" applyBorder="1" applyAlignment="1">
      <alignment horizontal="center" vertical="center"/>
    </xf>
    <xf numFmtId="9" fontId="3" fillId="6" borderId="2" xfId="0" applyNumberFormat="1" applyFont="1" applyFill="1" applyBorder="1" applyAlignment="1">
      <alignment horizontal="center" vertical="center"/>
    </xf>
    <xf numFmtId="164" fontId="3" fillId="6" borderId="1" xfId="0" applyNumberFormat="1" applyFont="1" applyFill="1" applyBorder="1" applyAlignment="1">
      <alignment horizontal="center" vertical="center"/>
    </xf>
    <xf numFmtId="43" fontId="3" fillId="0" borderId="4" xfId="3" applyFont="1" applyBorder="1" applyAlignment="1">
      <alignment horizontal="center" vertical="center"/>
    </xf>
    <xf numFmtId="43" fontId="3" fillId="6" borderId="1" xfId="3" applyFont="1" applyFill="1" applyBorder="1" applyAlignment="1">
      <alignment horizontal="center" vertical="center"/>
    </xf>
    <xf numFmtId="10" fontId="3" fillId="0" borderId="14" xfId="0" applyNumberFormat="1" applyFont="1" applyBorder="1" applyAlignment="1">
      <alignment horizontal="center" vertical="center"/>
    </xf>
    <xf numFmtId="0" fontId="15" fillId="0" borderId="14" xfId="0" applyFont="1" applyBorder="1" applyAlignment="1">
      <alignment vertical="center" wrapText="1"/>
    </xf>
    <xf numFmtId="0" fontId="15" fillId="6" borderId="11" xfId="0" applyFont="1" applyFill="1" applyBorder="1" applyAlignment="1">
      <alignment vertical="center" wrapText="1"/>
    </xf>
    <xf numFmtId="0" fontId="3" fillId="6" borderId="11" xfId="0" applyFont="1" applyFill="1" applyBorder="1" applyAlignment="1">
      <alignment horizontal="center" vertical="center" wrapText="1"/>
    </xf>
    <xf numFmtId="0" fontId="8" fillId="0" borderId="5" xfId="0" applyFont="1" applyBorder="1" applyAlignment="1">
      <alignment horizontal="center" vertical="center" wrapText="1"/>
    </xf>
    <xf numFmtId="4" fontId="6" fillId="0" borderId="6" xfId="0" applyNumberFormat="1" applyFont="1" applyBorder="1" applyAlignment="1">
      <alignment horizontal="center" vertical="center" wrapText="1"/>
    </xf>
    <xf numFmtId="9" fontId="6" fillId="0" borderId="6" xfId="1" applyFont="1" applyBorder="1" applyAlignment="1">
      <alignment horizontal="center" vertical="center" wrapText="1"/>
    </xf>
    <xf numFmtId="0" fontId="3" fillId="0" borderId="1" xfId="0" applyFont="1" applyBorder="1" applyAlignment="1">
      <alignment horizontal="center" vertical="center"/>
    </xf>
    <xf numFmtId="0" fontId="17" fillId="0" borderId="1" xfId="0" applyFont="1" applyBorder="1"/>
    <xf numFmtId="9" fontId="3" fillId="0" borderId="6" xfId="0" applyNumberFormat="1" applyFont="1" applyBorder="1" applyAlignment="1">
      <alignment horizontal="center" vertical="center" wrapText="1"/>
    </xf>
    <xf numFmtId="4" fontId="8" fillId="0" borderId="1"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0" fontId="8" fillId="0" borderId="1" xfId="0" applyFont="1" applyBorder="1" applyAlignment="1">
      <alignment horizontal="left" vertical="center" wrapText="1"/>
    </xf>
    <xf numFmtId="0" fontId="16" fillId="0" borderId="2" xfId="0" applyFont="1" applyBorder="1" applyAlignment="1">
      <alignment vertical="center" wrapText="1"/>
    </xf>
    <xf numFmtId="0" fontId="19" fillId="0" borderId="0" xfId="0" applyFont="1"/>
    <xf numFmtId="10" fontId="8" fillId="0" borderId="6" xfId="0" applyNumberFormat="1" applyFont="1" applyBorder="1" applyAlignment="1">
      <alignment horizontal="center" vertical="center" wrapText="1"/>
    </xf>
    <xf numFmtId="0" fontId="16" fillId="0" borderId="1" xfId="0" applyFont="1" applyBorder="1" applyAlignment="1">
      <alignment vertical="center" wrapText="1"/>
    </xf>
    <xf numFmtId="0" fontId="16" fillId="0" borderId="11" xfId="0" applyFont="1" applyBorder="1" applyAlignment="1">
      <alignment vertical="center" wrapText="1"/>
    </xf>
    <xf numFmtId="10" fontId="3" fillId="0" borderId="6" xfId="0" applyNumberFormat="1" applyFont="1" applyBorder="1" applyAlignment="1">
      <alignment horizontal="center" vertical="center"/>
    </xf>
    <xf numFmtId="10" fontId="3" fillId="0" borderId="5" xfId="0" applyNumberFormat="1"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3" borderId="10" xfId="0" applyFill="1" applyBorder="1" applyAlignment="1">
      <alignment horizontal="left"/>
    </xf>
    <xf numFmtId="0" fontId="13" fillId="3" borderId="10" xfId="2" applyFill="1" applyBorder="1" applyAlignment="1">
      <alignment horizontal="left"/>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7" fillId="0" borderId="0" xfId="0" applyFont="1" applyAlignment="1">
      <alignment horizontal="center" wrapText="1"/>
    </xf>
    <xf numFmtId="0" fontId="7" fillId="3" borderId="0" xfId="0" applyFont="1" applyFill="1" applyAlignment="1">
      <alignment horizontal="left"/>
    </xf>
    <xf numFmtId="1" fontId="11" fillId="3" borderId="0" xfId="0" applyNumberFormat="1" applyFont="1" applyFill="1" applyAlignment="1">
      <alignment horizontal="left" indent="1"/>
    </xf>
    <xf numFmtId="1" fontId="10" fillId="3" borderId="0" xfId="0" applyNumberFormat="1" applyFont="1" applyFill="1" applyAlignment="1">
      <alignment horizontal="left" indent="1"/>
    </xf>
    <xf numFmtId="1" fontId="11" fillId="3" borderId="0" xfId="0" applyNumberFormat="1" applyFont="1" applyFill="1" applyAlignment="1">
      <alignment horizontal="left"/>
    </xf>
    <xf numFmtId="4" fontId="8" fillId="0" borderId="6" xfId="0" applyNumberFormat="1" applyFont="1" applyBorder="1" applyAlignment="1">
      <alignment vertical="center" wrapText="1"/>
    </xf>
  </cellXfs>
  <cellStyles count="4">
    <cellStyle name="Hipersaite" xfId="2" builtinId="8"/>
    <cellStyle name="Komats" xfId="3" builtinId="3"/>
    <cellStyle name="Parasts" xfId="0" builtinId="0"/>
    <cellStyle name="Procenti"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0</xdr:colOff>
      <xdr:row>75</xdr:row>
      <xdr:rowOff>70643</xdr:rowOff>
    </xdr:from>
    <xdr:ext cx="914400"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083425" y="9206706"/>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lv-LV" sz="1100"/>
        </a:p>
      </xdr:txBody>
    </xdr:sp>
    <xdr:clientData/>
  </xdr:oneCellAnchor>
  <xdr:oneCellAnchor>
    <xdr:from>
      <xdr:col>8</xdr:col>
      <xdr:colOff>0</xdr:colOff>
      <xdr:row>75</xdr:row>
      <xdr:rowOff>70643</xdr:rowOff>
    </xdr:from>
    <xdr:ext cx="914400"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7083425" y="9206706"/>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lv-LV"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gunita.skane@tos.lv"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78"/>
  <sheetViews>
    <sheetView tabSelected="1" topLeftCell="A64" zoomScaleNormal="100" workbookViewId="0">
      <selection activeCell="H67" sqref="H67"/>
    </sheetView>
  </sheetViews>
  <sheetFormatPr defaultRowHeight="15" x14ac:dyDescent="0.25"/>
  <cols>
    <col min="1" max="1" width="34.140625" customWidth="1"/>
    <col min="2" max="2" width="12.28515625" style="12" customWidth="1"/>
    <col min="3" max="3" width="11.85546875" style="12" customWidth="1"/>
    <col min="4" max="4" width="11.7109375" style="12" customWidth="1"/>
    <col min="5" max="6" width="8.85546875" style="12" customWidth="1"/>
    <col min="7" max="7" width="32.5703125" style="12" customWidth="1"/>
    <col min="8" max="8" width="46.85546875" customWidth="1"/>
  </cols>
  <sheetData>
    <row r="1" spans="1:8" x14ac:dyDescent="0.25">
      <c r="H1" s="26" t="s">
        <v>29</v>
      </c>
    </row>
    <row r="2" spans="1:8" x14ac:dyDescent="0.25">
      <c r="H2" s="26" t="s">
        <v>30</v>
      </c>
    </row>
    <row r="3" spans="1:8" x14ac:dyDescent="0.25">
      <c r="H3" s="26" t="s">
        <v>31</v>
      </c>
    </row>
    <row r="4" spans="1:8" x14ac:dyDescent="0.25">
      <c r="H4" s="26" t="s">
        <v>32</v>
      </c>
    </row>
    <row r="6" spans="1:8" ht="22.5" customHeight="1" x14ac:dyDescent="0.25">
      <c r="A6" s="139" t="s">
        <v>16</v>
      </c>
      <c r="B6" s="139"/>
      <c r="C6" s="139"/>
      <c r="D6" s="139"/>
      <c r="E6" s="139"/>
      <c r="F6" s="139"/>
      <c r="G6" s="139"/>
      <c r="H6" s="139"/>
    </row>
    <row r="7" spans="1:8" ht="14.25" customHeight="1" x14ac:dyDescent="0.25">
      <c r="A7" s="40"/>
      <c r="B7" s="8"/>
      <c r="C7" s="8"/>
      <c r="D7" s="8"/>
      <c r="E7" s="8"/>
      <c r="F7" s="8"/>
      <c r="G7" s="8"/>
      <c r="H7" s="8"/>
    </row>
    <row r="8" spans="1:8" ht="18" customHeight="1" x14ac:dyDescent="0.25">
      <c r="A8" s="25" t="s">
        <v>17</v>
      </c>
      <c r="B8" s="140" t="s">
        <v>43</v>
      </c>
      <c r="C8" s="140"/>
      <c r="D8" s="140"/>
      <c r="E8" s="140"/>
      <c r="F8" s="140"/>
      <c r="G8" s="140"/>
      <c r="H8" s="140"/>
    </row>
    <row r="9" spans="1:8" ht="18" customHeight="1" x14ac:dyDescent="0.25">
      <c r="A9" s="25" t="s">
        <v>37</v>
      </c>
      <c r="B9" s="143">
        <v>40003410729</v>
      </c>
      <c r="C9" s="143"/>
      <c r="D9" s="143"/>
      <c r="E9" s="143"/>
      <c r="F9" s="143"/>
      <c r="G9" s="143"/>
      <c r="H9" s="143"/>
    </row>
    <row r="10" spans="1:8" ht="18.75" x14ac:dyDescent="0.3">
      <c r="A10" s="25" t="s">
        <v>19</v>
      </c>
      <c r="B10" s="141" t="s">
        <v>42</v>
      </c>
      <c r="C10" s="142"/>
      <c r="D10" s="142"/>
      <c r="E10" s="142"/>
      <c r="F10" s="142"/>
      <c r="G10" s="142"/>
      <c r="H10" s="142"/>
    </row>
    <row r="11" spans="1:8" ht="14.25" customHeight="1" thickBot="1" x14ac:dyDescent="0.3"/>
    <row r="12" spans="1:8" ht="16.5" thickBot="1" x14ac:dyDescent="0.3">
      <c r="A12" s="119" t="s">
        <v>7</v>
      </c>
      <c r="B12" s="120"/>
      <c r="C12" s="120"/>
      <c r="D12" s="120"/>
      <c r="E12" s="120"/>
      <c r="F12" s="120"/>
      <c r="G12" s="120"/>
      <c r="H12" s="121"/>
    </row>
    <row r="13" spans="1:8" s="6" customFormat="1" ht="36.75" thickBot="1" x14ac:dyDescent="0.3">
      <c r="A13" s="11" t="s">
        <v>15</v>
      </c>
      <c r="B13" s="5" t="s">
        <v>91</v>
      </c>
      <c r="C13" s="5" t="s">
        <v>92</v>
      </c>
      <c r="D13" s="5" t="s">
        <v>93</v>
      </c>
      <c r="E13" s="5" t="s">
        <v>18</v>
      </c>
      <c r="F13" s="5" t="s">
        <v>8</v>
      </c>
      <c r="G13" s="28" t="s">
        <v>34</v>
      </c>
      <c r="H13" s="5" t="s">
        <v>35</v>
      </c>
    </row>
    <row r="14" spans="1:8" ht="26.25" customHeight="1" thickBot="1" x14ac:dyDescent="0.3">
      <c r="A14" s="127" t="s">
        <v>44</v>
      </c>
      <c r="B14" s="128"/>
      <c r="C14" s="128"/>
      <c r="D14" s="128"/>
      <c r="E14" s="128"/>
      <c r="F14" s="128"/>
      <c r="G14" s="128"/>
      <c r="H14" s="129"/>
    </row>
    <row r="15" spans="1:8" ht="26.25" customHeight="1" thickBot="1" x14ac:dyDescent="0.3">
      <c r="A15" s="130" t="s">
        <v>45</v>
      </c>
      <c r="B15" s="131"/>
      <c r="C15" s="131"/>
      <c r="D15" s="131"/>
      <c r="E15" s="131"/>
      <c r="F15" s="131"/>
      <c r="G15" s="131"/>
      <c r="H15" s="132"/>
    </row>
    <row r="16" spans="1:8" ht="51.75" thickBot="1" x14ac:dyDescent="0.3">
      <c r="A16" s="74" t="s">
        <v>69</v>
      </c>
      <c r="B16" s="50">
        <v>3839</v>
      </c>
      <c r="C16" s="51">
        <v>3915</v>
      </c>
      <c r="D16" s="52">
        <v>3804</v>
      </c>
      <c r="E16" s="32">
        <f>D16-C16</f>
        <v>-111</v>
      </c>
      <c r="F16" s="14">
        <f t="shared" ref="F16:F18" si="0">IF(ISERROR(E16/C16),"n/a",E16/C16)</f>
        <v>-2.8352490421455937E-2</v>
      </c>
      <c r="G16" s="30"/>
      <c r="H16" s="57" t="s">
        <v>113</v>
      </c>
    </row>
    <row r="17" spans="1:8" ht="26.25" thickBot="1" x14ac:dyDescent="0.3">
      <c r="A17" s="76" t="s">
        <v>46</v>
      </c>
      <c r="B17" s="50">
        <v>114570</v>
      </c>
      <c r="C17" s="51">
        <v>114770</v>
      </c>
      <c r="D17" s="53">
        <v>115291</v>
      </c>
      <c r="E17" s="32">
        <f>D17-C17</f>
        <v>521</v>
      </c>
      <c r="F17" s="14">
        <f t="shared" si="0"/>
        <v>4.539513810229154E-3</v>
      </c>
      <c r="G17" s="30"/>
      <c r="H17" s="56" t="s">
        <v>114</v>
      </c>
    </row>
    <row r="18" spans="1:8" ht="162.75" customHeight="1" thickBot="1" x14ac:dyDescent="0.3">
      <c r="A18" s="75" t="s">
        <v>47</v>
      </c>
      <c r="B18" s="54">
        <v>0.04</v>
      </c>
      <c r="C18" s="55">
        <v>4.1000000000000002E-2</v>
      </c>
      <c r="D18" s="23">
        <v>5.1700000000000003E-2</v>
      </c>
      <c r="E18" s="62">
        <f>D18-C18</f>
        <v>1.0700000000000001E-2</v>
      </c>
      <c r="F18" s="14">
        <f t="shared" si="0"/>
        <v>0.26097560975609757</v>
      </c>
      <c r="G18" s="30"/>
      <c r="H18" s="109" t="s">
        <v>115</v>
      </c>
    </row>
    <row r="19" spans="1:8" ht="26.25" customHeight="1" thickBot="1" x14ac:dyDescent="0.3">
      <c r="A19" s="133" t="s">
        <v>48</v>
      </c>
      <c r="B19" s="134"/>
      <c r="C19" s="134"/>
      <c r="D19" s="134"/>
      <c r="E19" s="134"/>
      <c r="F19" s="134"/>
      <c r="G19" s="134"/>
      <c r="H19" s="135"/>
    </row>
    <row r="20" spans="1:8" ht="26.25" thickBot="1" x14ac:dyDescent="0.3">
      <c r="A20" s="76" t="s">
        <v>49</v>
      </c>
      <c r="B20" s="58">
        <v>6.12</v>
      </c>
      <c r="C20" s="59">
        <v>6</v>
      </c>
      <c r="D20" s="72">
        <v>5.97</v>
      </c>
      <c r="E20" s="13">
        <f>D20-C20</f>
        <v>-3.0000000000000249E-2</v>
      </c>
      <c r="F20" s="14">
        <f t="shared" ref="F20:F24" si="1">IF(ISERROR(E20/C20),"n/a",E20/C20)</f>
        <v>-5.0000000000000417E-3</v>
      </c>
      <c r="G20" s="73"/>
      <c r="H20" s="56" t="s">
        <v>116</v>
      </c>
    </row>
    <row r="21" spans="1:8" ht="26.25" thickBot="1" x14ac:dyDescent="0.3">
      <c r="A21" s="76" t="s">
        <v>70</v>
      </c>
      <c r="B21" s="58">
        <v>0</v>
      </c>
      <c r="C21" s="104">
        <v>0</v>
      </c>
      <c r="D21" s="48">
        <v>0</v>
      </c>
      <c r="E21" s="13">
        <f>D21-C21</f>
        <v>0</v>
      </c>
      <c r="F21" s="14">
        <v>0</v>
      </c>
      <c r="G21" s="30"/>
      <c r="H21" s="68" t="s">
        <v>117</v>
      </c>
    </row>
    <row r="22" spans="1:8" ht="26.25" thickBot="1" x14ac:dyDescent="0.3">
      <c r="A22" s="77" t="s">
        <v>84</v>
      </c>
      <c r="B22" s="60" t="s">
        <v>83</v>
      </c>
      <c r="C22" s="97">
        <v>8.9999999999999993E-3</v>
      </c>
      <c r="D22" s="108">
        <v>8.0000000000000002E-3</v>
      </c>
      <c r="E22" s="17">
        <f t="shared" ref="E22" si="2">D22-C22</f>
        <v>-9.9999999999999915E-4</v>
      </c>
      <c r="F22" s="30">
        <f t="shared" si="1"/>
        <v>-0.11111111111111102</v>
      </c>
      <c r="G22" s="105"/>
      <c r="H22" s="64" t="s">
        <v>100</v>
      </c>
    </row>
    <row r="23" spans="1:8" ht="52.5" customHeight="1" thickBot="1" x14ac:dyDescent="0.3">
      <c r="A23" s="76" t="s">
        <v>50</v>
      </c>
      <c r="B23" s="50">
        <v>16</v>
      </c>
      <c r="C23" s="51">
        <v>12</v>
      </c>
      <c r="D23" s="65">
        <v>5</v>
      </c>
      <c r="E23" s="66">
        <f>D23-C23</f>
        <v>-7</v>
      </c>
      <c r="F23" s="14">
        <f t="shared" si="1"/>
        <v>-0.58333333333333337</v>
      </c>
      <c r="G23" s="67"/>
      <c r="H23" s="98" t="s">
        <v>101</v>
      </c>
    </row>
    <row r="24" spans="1:8" ht="39" thickBot="1" x14ac:dyDescent="0.3">
      <c r="A24" s="75" t="s">
        <v>76</v>
      </c>
      <c r="B24" s="61">
        <v>0.45</v>
      </c>
      <c r="C24" s="61">
        <v>0.55000000000000004</v>
      </c>
      <c r="D24" s="106">
        <v>0.57999999999999996</v>
      </c>
      <c r="E24" s="107">
        <f t="shared" ref="E24" si="3">D24-C24</f>
        <v>2.9999999999999916E-2</v>
      </c>
      <c r="F24" s="30">
        <f t="shared" si="1"/>
        <v>5.454545454545439E-2</v>
      </c>
      <c r="G24" s="63"/>
      <c r="H24" s="64" t="s">
        <v>99</v>
      </c>
    </row>
    <row r="25" spans="1:8" ht="15.75" thickBot="1" x14ac:dyDescent="0.3">
      <c r="A25" s="133" t="s">
        <v>51</v>
      </c>
      <c r="B25" s="134"/>
      <c r="C25" s="134"/>
      <c r="D25" s="134"/>
      <c r="E25" s="134"/>
      <c r="F25" s="134"/>
      <c r="G25" s="134"/>
      <c r="H25" s="135"/>
    </row>
    <row r="26" spans="1:8" ht="51.75" thickBot="1" x14ac:dyDescent="0.3">
      <c r="A26" s="79" t="s">
        <v>52</v>
      </c>
      <c r="B26" s="94">
        <v>0.16800000000000001</v>
      </c>
      <c r="C26" s="55">
        <v>0.17100000000000001</v>
      </c>
      <c r="D26" s="55">
        <v>0.222</v>
      </c>
      <c r="E26" s="13">
        <f>D26-C26</f>
        <v>5.099999999999999E-2</v>
      </c>
      <c r="F26" s="14">
        <f t="shared" ref="F26" si="4">IF(ISERROR(E26/C26),"n/a",E26/C26)</f>
        <v>0.29824561403508765</v>
      </c>
      <c r="G26" s="73"/>
      <c r="H26" s="109" t="s">
        <v>102</v>
      </c>
    </row>
    <row r="27" spans="1:8" ht="15.75" thickBot="1" x14ac:dyDescent="0.3">
      <c r="A27" s="133" t="s">
        <v>53</v>
      </c>
      <c r="B27" s="134"/>
      <c r="C27" s="134"/>
      <c r="D27" s="134"/>
      <c r="E27" s="134"/>
      <c r="F27" s="134"/>
      <c r="G27" s="134"/>
      <c r="H27" s="135"/>
    </row>
    <row r="28" spans="1:8" ht="90" thickBot="1" x14ac:dyDescent="0.3">
      <c r="A28" s="76" t="s">
        <v>54</v>
      </c>
      <c r="B28" s="96">
        <v>2</v>
      </c>
      <c r="C28" s="95">
        <v>3</v>
      </c>
      <c r="D28" s="20">
        <v>3</v>
      </c>
      <c r="E28" s="13">
        <f>D28-C28</f>
        <v>0</v>
      </c>
      <c r="F28" s="14">
        <f t="shared" ref="F28" si="5">IF(ISERROR(E28/C28),"n/a",E28/C28)</f>
        <v>0</v>
      </c>
      <c r="G28" s="73"/>
      <c r="H28" s="57" t="s">
        <v>98</v>
      </c>
    </row>
    <row r="29" spans="1:8" ht="26.25" thickBot="1" x14ac:dyDescent="0.3">
      <c r="A29" s="3" t="s">
        <v>55</v>
      </c>
      <c r="B29" s="58">
        <v>0</v>
      </c>
      <c r="C29" s="104" t="s">
        <v>68</v>
      </c>
      <c r="D29" s="20" t="s">
        <v>68</v>
      </c>
      <c r="E29" s="21">
        <v>0</v>
      </c>
      <c r="F29" s="22" t="s">
        <v>77</v>
      </c>
      <c r="G29" s="73"/>
      <c r="H29" s="117" t="s">
        <v>90</v>
      </c>
    </row>
    <row r="30" spans="1:8" ht="26.25" customHeight="1" thickBot="1" x14ac:dyDescent="0.3">
      <c r="A30" s="136" t="s">
        <v>56</v>
      </c>
      <c r="B30" s="137"/>
      <c r="C30" s="137"/>
      <c r="D30" s="137"/>
      <c r="E30" s="137"/>
      <c r="F30" s="137"/>
      <c r="G30" s="137"/>
      <c r="H30" s="138"/>
    </row>
    <row r="31" spans="1:8" ht="26.25" thickBot="1" x14ac:dyDescent="0.3">
      <c r="A31" s="99" t="s">
        <v>57</v>
      </c>
      <c r="B31" s="100">
        <v>1.94</v>
      </c>
      <c r="C31" s="101">
        <v>1.96</v>
      </c>
      <c r="D31" s="48">
        <v>1.9594594594594594</v>
      </c>
      <c r="E31" s="102">
        <f t="shared" ref="E31:E36" si="6">D31-C31</f>
        <v>-5.4054054054053502E-4</v>
      </c>
      <c r="F31" s="103">
        <f t="shared" ref="F31:F35" si="7">IF(ISERROR(E31/C31),"n/a",E31/C31)</f>
        <v>-2.7578599007170156E-4</v>
      </c>
      <c r="G31" s="30"/>
      <c r="H31" s="70" t="s">
        <v>88</v>
      </c>
    </row>
    <row r="32" spans="1:8" ht="39" thickBot="1" x14ac:dyDescent="0.3">
      <c r="A32" s="113" t="s">
        <v>71</v>
      </c>
      <c r="B32" s="55">
        <v>0.1125</v>
      </c>
      <c r="C32" s="55">
        <v>0.1125</v>
      </c>
      <c r="D32" s="112">
        <v>0.114</v>
      </c>
      <c r="E32" s="13">
        <f>D32-C32</f>
        <v>1.5000000000000013E-3</v>
      </c>
      <c r="F32" s="69">
        <f t="shared" si="7"/>
        <v>1.3333333333333345E-2</v>
      </c>
      <c r="G32" s="30"/>
      <c r="H32" s="57" t="s">
        <v>103</v>
      </c>
    </row>
    <row r="33" spans="1:9" ht="39" thickBot="1" x14ac:dyDescent="0.3">
      <c r="A33" s="113" t="s">
        <v>72</v>
      </c>
      <c r="B33" s="61">
        <v>0.22</v>
      </c>
      <c r="C33" s="116">
        <v>0.2225</v>
      </c>
      <c r="D33" s="112">
        <v>0.22550000000000001</v>
      </c>
      <c r="E33" s="13">
        <f>D33-C33</f>
        <v>3.0000000000000027E-3</v>
      </c>
      <c r="F33" s="69">
        <f t="shared" si="7"/>
        <v>1.3483146067415743E-2</v>
      </c>
      <c r="G33" s="30"/>
      <c r="H33" s="57" t="s">
        <v>103</v>
      </c>
    </row>
    <row r="34" spans="1:9" ht="39" thickBot="1" x14ac:dyDescent="0.3">
      <c r="A34" s="114" t="s">
        <v>73</v>
      </c>
      <c r="B34" s="61">
        <v>7.0000000000000007E-2</v>
      </c>
      <c r="C34" s="115">
        <v>7.2999999999999995E-2</v>
      </c>
      <c r="D34" s="112">
        <v>7.2700000000000001E-2</v>
      </c>
      <c r="E34" s="13">
        <f>D34-C34</f>
        <v>-2.9999999999999472E-4</v>
      </c>
      <c r="F34" s="69">
        <f t="shared" si="7"/>
        <v>-4.109589041095818E-3</v>
      </c>
      <c r="G34" s="30"/>
      <c r="H34" s="57" t="s">
        <v>103</v>
      </c>
    </row>
    <row r="35" spans="1:9" ht="72.75" customHeight="1" thickBot="1" x14ac:dyDescent="0.3">
      <c r="A35" s="80" t="s">
        <v>58</v>
      </c>
      <c r="B35" s="93">
        <v>0.3</v>
      </c>
      <c r="C35" s="61">
        <v>0.35</v>
      </c>
      <c r="D35" s="23">
        <v>0.40899999999999997</v>
      </c>
      <c r="E35" s="13">
        <f t="shared" si="6"/>
        <v>5.8999999999999997E-2</v>
      </c>
      <c r="F35" s="14">
        <f t="shared" si="7"/>
        <v>0.16857142857142857</v>
      </c>
      <c r="G35" s="30"/>
      <c r="H35" s="64" t="s">
        <v>118</v>
      </c>
      <c r="I35" s="111"/>
    </row>
    <row r="36" spans="1:9" ht="39" thickBot="1" x14ac:dyDescent="0.3">
      <c r="A36" s="80" t="s">
        <v>59</v>
      </c>
      <c r="B36" s="93">
        <v>0.12</v>
      </c>
      <c r="C36" s="55">
        <v>0.11749999999999999</v>
      </c>
      <c r="D36" s="23">
        <v>0.12</v>
      </c>
      <c r="E36" s="13">
        <f t="shared" si="6"/>
        <v>2.5000000000000022E-3</v>
      </c>
      <c r="F36" s="14">
        <f t="shared" ref="F36:F37" si="8">IF(ISERROR(E36/C36),"n/a",E36/C36)</f>
        <v>2.1276595744680871E-2</v>
      </c>
      <c r="G36" s="30"/>
      <c r="H36" s="57" t="s">
        <v>89</v>
      </c>
      <c r="I36" s="111"/>
    </row>
    <row r="37" spans="1:9" ht="64.5" thickBot="1" x14ac:dyDescent="0.3">
      <c r="A37" s="80" t="s">
        <v>60</v>
      </c>
      <c r="B37" s="84">
        <v>5</v>
      </c>
      <c r="C37" s="85">
        <v>6</v>
      </c>
      <c r="D37" s="16">
        <v>4.9000000000000004</v>
      </c>
      <c r="E37" s="17">
        <f t="shared" ref="E37" si="9">D37-C37</f>
        <v>-1.0999999999999996</v>
      </c>
      <c r="F37" s="30">
        <f t="shared" si="8"/>
        <v>-0.18333333333333326</v>
      </c>
      <c r="G37" s="30"/>
      <c r="H37" s="57" t="s">
        <v>111</v>
      </c>
      <c r="I37" s="111"/>
    </row>
    <row r="38" spans="1:9" ht="39" thickBot="1" x14ac:dyDescent="0.3">
      <c r="A38" s="80" t="s">
        <v>61</v>
      </c>
      <c r="B38" s="88">
        <v>29</v>
      </c>
      <c r="C38" s="89">
        <v>35</v>
      </c>
      <c r="D38" s="16">
        <v>12</v>
      </c>
      <c r="E38" s="13">
        <f>D38-C38</f>
        <v>-23</v>
      </c>
      <c r="F38" s="14">
        <f t="shared" ref="F38:F39" si="10">IF(ISERROR(E38/C38),"n/a",E38/C38)</f>
        <v>-0.65714285714285714</v>
      </c>
      <c r="G38" s="30"/>
      <c r="H38" s="57" t="s">
        <v>121</v>
      </c>
      <c r="I38" s="111"/>
    </row>
    <row r="39" spans="1:9" ht="39" thickBot="1" x14ac:dyDescent="0.3">
      <c r="A39" s="79" t="s">
        <v>62</v>
      </c>
      <c r="B39" s="82">
        <v>0.65</v>
      </c>
      <c r="C39" s="83">
        <v>0.66</v>
      </c>
      <c r="D39" s="81">
        <v>0.7</v>
      </c>
      <c r="E39" s="13">
        <f>D39-C39</f>
        <v>3.9999999999999925E-2</v>
      </c>
      <c r="F39" s="14">
        <f t="shared" si="10"/>
        <v>6.060606060606049E-2</v>
      </c>
      <c r="G39" s="30"/>
      <c r="H39" s="78" t="s">
        <v>112</v>
      </c>
    </row>
    <row r="40" spans="1:9" ht="15.75" thickBot="1" x14ac:dyDescent="0.3">
      <c r="A40" s="136" t="s">
        <v>63</v>
      </c>
      <c r="B40" s="137"/>
      <c r="C40" s="137"/>
      <c r="D40" s="137"/>
      <c r="E40" s="137"/>
      <c r="F40" s="137"/>
      <c r="G40" s="137"/>
      <c r="H40" s="138"/>
    </row>
    <row r="41" spans="1:9" ht="33" customHeight="1" thickBot="1" x14ac:dyDescent="0.3">
      <c r="A41" s="110" t="s">
        <v>74</v>
      </c>
      <c r="B41" s="84">
        <v>2</v>
      </c>
      <c r="C41" s="85">
        <v>2</v>
      </c>
      <c r="D41" s="16">
        <v>4</v>
      </c>
      <c r="E41" s="13">
        <f>D41-C41</f>
        <v>2</v>
      </c>
      <c r="F41" s="14">
        <f>IF(ISERROR(E41/C41),"n/a",E41/C41)</f>
        <v>1</v>
      </c>
      <c r="G41" s="30"/>
      <c r="H41" s="57" t="s">
        <v>95</v>
      </c>
      <c r="I41" s="111"/>
    </row>
    <row r="42" spans="1:9" ht="26.25" thickBot="1" x14ac:dyDescent="0.3">
      <c r="A42" s="79" t="s">
        <v>75</v>
      </c>
      <c r="B42" s="84">
        <v>1</v>
      </c>
      <c r="C42" s="85">
        <v>1</v>
      </c>
      <c r="D42" s="72">
        <v>4</v>
      </c>
      <c r="E42" s="13">
        <f>D42-C42</f>
        <v>3</v>
      </c>
      <c r="F42" s="14">
        <f t="shared" ref="F42:F43" si="11">IF(ISERROR(E42/C42),"n/a",E42/C42)</f>
        <v>3</v>
      </c>
      <c r="G42" s="30"/>
      <c r="H42" s="109" t="s">
        <v>96</v>
      </c>
      <c r="I42" s="111"/>
    </row>
    <row r="43" spans="1:9" ht="51.75" thickBot="1" x14ac:dyDescent="0.3">
      <c r="A43" s="80" t="s">
        <v>64</v>
      </c>
      <c r="B43" s="86" t="s">
        <v>67</v>
      </c>
      <c r="C43" s="85">
        <v>1</v>
      </c>
      <c r="D43" s="16">
        <v>1</v>
      </c>
      <c r="E43" s="17">
        <f>D43-C43</f>
        <v>0</v>
      </c>
      <c r="F43" s="30">
        <f t="shared" si="11"/>
        <v>0</v>
      </c>
      <c r="G43" s="30"/>
      <c r="H43" s="57" t="s">
        <v>97</v>
      </c>
      <c r="I43" s="111"/>
    </row>
    <row r="44" spans="1:9" ht="15.75" thickBot="1" x14ac:dyDescent="0.3">
      <c r="A44" s="90" t="s">
        <v>65</v>
      </c>
      <c r="B44" s="91">
        <v>10</v>
      </c>
      <c r="C44" s="92">
        <v>10</v>
      </c>
      <c r="D44" s="48">
        <v>10</v>
      </c>
      <c r="E44" s="13">
        <f>D44-C44</f>
        <v>0</v>
      </c>
      <c r="F44" s="69">
        <f t="shared" ref="F44:F45" si="12">IF(ISERROR(E44/C44),"n/a",E44/C44)</f>
        <v>0</v>
      </c>
      <c r="G44" s="30"/>
      <c r="H44" s="71" t="s">
        <v>119</v>
      </c>
      <c r="I44" s="111"/>
    </row>
    <row r="45" spans="1:9" ht="26.25" thickBot="1" x14ac:dyDescent="0.3">
      <c r="A45" s="87" t="s">
        <v>66</v>
      </c>
      <c r="B45" s="88">
        <v>52</v>
      </c>
      <c r="C45" s="89">
        <v>64</v>
      </c>
      <c r="D45" s="16">
        <v>59</v>
      </c>
      <c r="E45" s="13">
        <f>D45-C45</f>
        <v>-5</v>
      </c>
      <c r="F45" s="14">
        <f t="shared" si="12"/>
        <v>-7.8125E-2</v>
      </c>
      <c r="G45" s="30"/>
      <c r="H45" s="70" t="s">
        <v>120</v>
      </c>
    </row>
    <row r="46" spans="1:9" ht="16.5" thickBot="1" x14ac:dyDescent="0.3">
      <c r="A46" s="119" t="s">
        <v>0</v>
      </c>
      <c r="B46" s="120"/>
      <c r="C46" s="120"/>
      <c r="D46" s="120"/>
      <c r="E46" s="120"/>
      <c r="F46" s="120"/>
      <c r="G46" s="120"/>
      <c r="H46" s="121"/>
    </row>
    <row r="47" spans="1:9" s="6" customFormat="1" ht="36.75" thickBot="1" x14ac:dyDescent="0.3">
      <c r="A47" s="11" t="s">
        <v>15</v>
      </c>
      <c r="B47" s="5" t="s">
        <v>94</v>
      </c>
      <c r="C47" s="5" t="s">
        <v>92</v>
      </c>
      <c r="D47" s="5" t="s">
        <v>93</v>
      </c>
      <c r="E47" s="5" t="s">
        <v>18</v>
      </c>
      <c r="F47" s="5" t="s">
        <v>8</v>
      </c>
      <c r="G47" s="28" t="s">
        <v>34</v>
      </c>
      <c r="H47" s="5" t="s">
        <v>35</v>
      </c>
    </row>
    <row r="48" spans="1:9" ht="39" thickBot="1" x14ac:dyDescent="0.3">
      <c r="A48" s="3" t="s">
        <v>79</v>
      </c>
      <c r="B48" s="19">
        <v>21675283</v>
      </c>
      <c r="C48" s="19">
        <v>23828339</v>
      </c>
      <c r="D48" s="20">
        <v>24519918</v>
      </c>
      <c r="E48" s="21">
        <f t="shared" ref="E48:E50" si="13">D48-C48</f>
        <v>691579</v>
      </c>
      <c r="F48" s="22">
        <f t="shared" ref="F48:F50" si="14">IF(ISERROR(E48/C48),"n/a",E48/C48)</f>
        <v>2.9023382620165007E-2</v>
      </c>
      <c r="G48" s="29" t="s">
        <v>36</v>
      </c>
      <c r="H48" s="144" t="s">
        <v>124</v>
      </c>
    </row>
    <row r="49" spans="1:16" ht="39.75" customHeight="1" thickBot="1" x14ac:dyDescent="0.3">
      <c r="A49" s="1" t="s">
        <v>80</v>
      </c>
      <c r="B49" s="15">
        <f>1530276+44518+323426</f>
        <v>1898220</v>
      </c>
      <c r="C49" s="15">
        <f>1495434+41859+323420</f>
        <v>1860713</v>
      </c>
      <c r="D49" s="16">
        <f>1574611+44514+332132</f>
        <v>1951257</v>
      </c>
      <c r="E49" s="17">
        <f t="shared" si="13"/>
        <v>90544</v>
      </c>
      <c r="F49" s="18">
        <f t="shared" si="14"/>
        <v>4.8660916541132353E-2</v>
      </c>
      <c r="G49" s="30" t="s">
        <v>33</v>
      </c>
      <c r="H49" s="2" t="s">
        <v>122</v>
      </c>
    </row>
    <row r="50" spans="1:16" ht="54" customHeight="1" thickBot="1" x14ac:dyDescent="0.3">
      <c r="A50" s="1" t="s">
        <v>78</v>
      </c>
      <c r="B50" s="15">
        <v>0.67</v>
      </c>
      <c r="C50" s="15">
        <v>0.59</v>
      </c>
      <c r="D50" s="16">
        <v>0.71</v>
      </c>
      <c r="E50" s="17">
        <f t="shared" si="13"/>
        <v>0.12</v>
      </c>
      <c r="F50" s="18">
        <f t="shared" si="14"/>
        <v>0.20338983050847459</v>
      </c>
      <c r="G50" s="30"/>
      <c r="H50" s="2" t="s">
        <v>104</v>
      </c>
    </row>
    <row r="51" spans="1:16" ht="15.75" thickBot="1" x14ac:dyDescent="0.3">
      <c r="A51" s="122"/>
      <c r="B51" s="123"/>
      <c r="C51" s="123"/>
      <c r="D51" s="123"/>
      <c r="E51" s="123"/>
      <c r="F51" s="123"/>
      <c r="G51" s="123"/>
      <c r="H51" s="124"/>
    </row>
    <row r="52" spans="1:16" ht="16.5" thickBot="1" x14ac:dyDescent="0.3">
      <c r="A52" s="119" t="s">
        <v>2</v>
      </c>
      <c r="B52" s="120"/>
      <c r="C52" s="120"/>
      <c r="D52" s="120"/>
      <c r="E52" s="120"/>
      <c r="F52" s="120"/>
      <c r="G52" s="120"/>
      <c r="H52" s="121"/>
    </row>
    <row r="53" spans="1:16" s="6" customFormat="1" ht="60.75" customHeight="1" thickBot="1" x14ac:dyDescent="0.3">
      <c r="A53" s="11" t="s">
        <v>1</v>
      </c>
      <c r="B53" s="41" t="s">
        <v>94</v>
      </c>
      <c r="C53" s="41" t="s">
        <v>92</v>
      </c>
      <c r="D53" s="41" t="s">
        <v>93</v>
      </c>
      <c r="E53" s="5" t="s">
        <v>18</v>
      </c>
      <c r="F53" s="5" t="s">
        <v>8</v>
      </c>
      <c r="G53" s="28" t="s">
        <v>34</v>
      </c>
      <c r="H53" s="5" t="s">
        <v>35</v>
      </c>
      <c r="I53"/>
      <c r="J53"/>
      <c r="K53"/>
      <c r="L53"/>
      <c r="M53"/>
      <c r="N53"/>
      <c r="O53"/>
      <c r="P53"/>
    </row>
    <row r="54" spans="1:16" ht="77.25" thickBot="1" x14ac:dyDescent="0.3">
      <c r="A54" s="37" t="s">
        <v>3</v>
      </c>
      <c r="B54" s="42">
        <v>26256478</v>
      </c>
      <c r="C54" s="42">
        <v>28476791</v>
      </c>
      <c r="D54" s="42">
        <v>29566113</v>
      </c>
      <c r="E54" s="32">
        <f>D54-C54</f>
        <v>1089322</v>
      </c>
      <c r="F54" s="14">
        <f t="shared" ref="F54:F57" si="15">IF(ISERROR(E54/C54),"n/a",E54/C54)</f>
        <v>3.8252975905887714E-2</v>
      </c>
      <c r="G54" s="29" t="s">
        <v>36</v>
      </c>
      <c r="H54" s="2" t="s">
        <v>125</v>
      </c>
    </row>
    <row r="55" spans="1:16" ht="90" thickBot="1" x14ac:dyDescent="0.3">
      <c r="A55" s="38" t="s">
        <v>21</v>
      </c>
      <c r="B55" s="43">
        <v>-763422</v>
      </c>
      <c r="C55" s="43">
        <v>1070</v>
      </c>
      <c r="D55" s="43">
        <v>-545692</v>
      </c>
      <c r="E55" s="32">
        <f>D55-C55</f>
        <v>-546762</v>
      </c>
      <c r="F55" s="14">
        <f t="shared" si="15"/>
        <v>-510.99252336448598</v>
      </c>
      <c r="G55" s="30" t="s">
        <v>33</v>
      </c>
      <c r="H55" s="2" t="s">
        <v>127</v>
      </c>
    </row>
    <row r="56" spans="1:16" ht="39" thickBot="1" x14ac:dyDescent="0.3">
      <c r="A56" s="38" t="s">
        <v>4</v>
      </c>
      <c r="B56" s="43">
        <v>178365</v>
      </c>
      <c r="C56" s="43">
        <v>1047290</v>
      </c>
      <c r="D56" s="43">
        <v>430396</v>
      </c>
      <c r="E56" s="34">
        <f t="shared" ref="E56:E67" si="16">D56-C56</f>
        <v>-616894</v>
      </c>
      <c r="F56" s="18">
        <f t="shared" si="15"/>
        <v>-0.5890383752351307</v>
      </c>
      <c r="G56" s="30" t="s">
        <v>33</v>
      </c>
      <c r="H56" s="2" t="s">
        <v>106</v>
      </c>
    </row>
    <row r="57" spans="1:16" ht="26.25" thickBot="1" x14ac:dyDescent="0.3">
      <c r="A57" s="38" t="s">
        <v>5</v>
      </c>
      <c r="B57" s="44">
        <v>5842844</v>
      </c>
      <c r="C57" s="43">
        <v>5748489</v>
      </c>
      <c r="D57" s="43">
        <v>5238312</v>
      </c>
      <c r="E57" s="34">
        <f>D57-C57</f>
        <v>-510177</v>
      </c>
      <c r="F57" s="18">
        <f t="shared" si="15"/>
        <v>-8.8749756675188904E-2</v>
      </c>
      <c r="G57" s="30" t="s">
        <v>33</v>
      </c>
      <c r="H57" s="2" t="s">
        <v>107</v>
      </c>
    </row>
    <row r="58" spans="1:16" ht="102.75" thickBot="1" x14ac:dyDescent="0.3">
      <c r="A58" s="38" t="s">
        <v>6</v>
      </c>
      <c r="B58" s="45">
        <f>IF(B57=0,"n/a",B55/B57)</f>
        <v>-0.13065931590848567</v>
      </c>
      <c r="C58" s="46">
        <f t="shared" ref="C58" si="17">IF(C57=0,"n/a",C55/C57)</f>
        <v>1.8613586979117469E-4</v>
      </c>
      <c r="D58" s="45">
        <f>IF(D57=0,"n/a",D55/D57)</f>
        <v>-0.1041732527577586</v>
      </c>
      <c r="E58" s="23">
        <f>IF(ISERROR(D58-C58),"n/a",D58-C58)</f>
        <v>-0.10435938862754977</v>
      </c>
      <c r="F58" s="30">
        <f>IF(ISERROR(E58/C58),"n/a",E58/C58)</f>
        <v>-560.66242763756543</v>
      </c>
      <c r="G58" s="30" t="s">
        <v>33</v>
      </c>
      <c r="H58" s="2" t="s">
        <v>128</v>
      </c>
    </row>
    <row r="59" spans="1:16" ht="51.75" thickBot="1" x14ac:dyDescent="0.3">
      <c r="A59" s="38" t="s">
        <v>10</v>
      </c>
      <c r="B59" s="47">
        <v>0.67</v>
      </c>
      <c r="C59" s="47">
        <v>0.59</v>
      </c>
      <c r="D59" s="47">
        <v>0.71</v>
      </c>
      <c r="E59" s="16">
        <f t="shared" ref="E59" si="18">D59-C59</f>
        <v>0.12</v>
      </c>
      <c r="F59" s="18">
        <f t="shared" ref="F59:F69" si="19">IF(ISERROR(E59/C59),"n/a",E59/C59)</f>
        <v>0.20338983050847459</v>
      </c>
      <c r="G59" s="30" t="s">
        <v>33</v>
      </c>
      <c r="H59" s="2" t="s">
        <v>104</v>
      </c>
    </row>
    <row r="60" spans="1:16" ht="51.75" thickBot="1" x14ac:dyDescent="0.3">
      <c r="A60" s="38" t="s">
        <v>9</v>
      </c>
      <c r="B60" s="46">
        <v>1.51</v>
      </c>
      <c r="C60" s="46">
        <v>1.5</v>
      </c>
      <c r="D60" s="46">
        <v>2.34</v>
      </c>
      <c r="E60" s="23">
        <f t="shared" si="16"/>
        <v>0.83999999999999986</v>
      </c>
      <c r="F60" s="18">
        <f t="shared" si="19"/>
        <v>0.55999999999999994</v>
      </c>
      <c r="G60" s="30" t="s">
        <v>33</v>
      </c>
      <c r="H60" s="144" t="s">
        <v>129</v>
      </c>
    </row>
    <row r="61" spans="1:16" ht="39" thickBot="1" x14ac:dyDescent="0.3">
      <c r="A61" s="38" t="s">
        <v>22</v>
      </c>
      <c r="B61" s="43">
        <v>705708</v>
      </c>
      <c r="C61" s="43">
        <v>493903</v>
      </c>
      <c r="D61" s="43">
        <v>1305957</v>
      </c>
      <c r="E61" s="34">
        <f t="shared" si="16"/>
        <v>812054</v>
      </c>
      <c r="F61" s="18">
        <f t="shared" si="19"/>
        <v>1.6441568486119744</v>
      </c>
      <c r="G61" s="30" t="s">
        <v>33</v>
      </c>
      <c r="H61" s="144" t="s">
        <v>108</v>
      </c>
    </row>
    <row r="62" spans="1:16" ht="26.25" thickBot="1" x14ac:dyDescent="0.3">
      <c r="A62" s="39" t="s">
        <v>23</v>
      </c>
      <c r="B62" s="43">
        <v>0</v>
      </c>
      <c r="C62" s="43">
        <v>0</v>
      </c>
      <c r="D62" s="43">
        <v>1934195</v>
      </c>
      <c r="E62" s="34">
        <f t="shared" si="16"/>
        <v>1934195</v>
      </c>
      <c r="F62" s="18" t="str">
        <f t="shared" si="19"/>
        <v>n/a</v>
      </c>
      <c r="G62" s="30" t="s">
        <v>33</v>
      </c>
      <c r="H62" s="144" t="s">
        <v>126</v>
      </c>
    </row>
    <row r="63" spans="1:16" ht="26.25" thickBot="1" x14ac:dyDescent="0.3">
      <c r="A63" s="39" t="s">
        <v>24</v>
      </c>
      <c r="B63" s="43">
        <v>133817</v>
      </c>
      <c r="C63" s="43">
        <v>0</v>
      </c>
      <c r="D63" s="43">
        <v>0</v>
      </c>
      <c r="E63" s="34">
        <f t="shared" si="16"/>
        <v>0</v>
      </c>
      <c r="F63" s="18" t="str">
        <f t="shared" si="19"/>
        <v>n/a</v>
      </c>
      <c r="G63" s="30" t="s">
        <v>33</v>
      </c>
      <c r="H63" s="2" t="s">
        <v>109</v>
      </c>
    </row>
    <row r="64" spans="1:16" ht="51.75" thickBot="1" x14ac:dyDescent="0.3">
      <c r="A64" s="38" t="s">
        <v>25</v>
      </c>
      <c r="B64" s="43">
        <v>23768788</v>
      </c>
      <c r="C64" s="43">
        <v>26160819</v>
      </c>
      <c r="D64" s="43">
        <v>27086368</v>
      </c>
      <c r="E64" s="34">
        <f t="shared" ref="E64" si="20">D64-C64</f>
        <v>925549</v>
      </c>
      <c r="F64" s="18">
        <f t="shared" si="19"/>
        <v>3.5379205826851216E-2</v>
      </c>
      <c r="G64" s="30" t="s">
        <v>33</v>
      </c>
      <c r="H64" s="2" t="s">
        <v>123</v>
      </c>
    </row>
    <row r="65" spans="1:8" ht="51.75" thickBot="1" x14ac:dyDescent="0.3">
      <c r="A65" s="38" t="s">
        <v>27</v>
      </c>
      <c r="B65" s="44">
        <v>23768788</v>
      </c>
      <c r="C65" s="43">
        <v>26160819</v>
      </c>
      <c r="D65" s="43">
        <v>27086368</v>
      </c>
      <c r="E65" s="34">
        <f t="shared" si="16"/>
        <v>925549</v>
      </c>
      <c r="F65" s="18">
        <f t="shared" si="19"/>
        <v>3.5379205826851216E-2</v>
      </c>
      <c r="G65" s="30" t="s">
        <v>33</v>
      </c>
      <c r="H65" s="2" t="s">
        <v>110</v>
      </c>
    </row>
    <row r="66" spans="1:8" ht="26.25" thickBot="1" x14ac:dyDescent="0.3">
      <c r="A66" s="49" t="s">
        <v>81</v>
      </c>
      <c r="B66" s="35">
        <v>22781594</v>
      </c>
      <c r="C66" s="33">
        <v>24897435</v>
      </c>
      <c r="D66" s="34">
        <v>25698439</v>
      </c>
      <c r="E66" s="34">
        <f t="shared" si="16"/>
        <v>801004</v>
      </c>
      <c r="F66" s="18">
        <f t="shared" si="19"/>
        <v>3.2172149460376137E-2</v>
      </c>
      <c r="G66" s="30"/>
      <c r="H66" s="2" t="s">
        <v>105</v>
      </c>
    </row>
    <row r="67" spans="1:8" ht="26.25" thickBot="1" x14ac:dyDescent="0.3">
      <c r="A67" s="49" t="s">
        <v>82</v>
      </c>
      <c r="B67" s="35">
        <v>987194</v>
      </c>
      <c r="C67" s="33">
        <v>1263384</v>
      </c>
      <c r="D67" s="34">
        <v>1387929</v>
      </c>
      <c r="E67" s="34">
        <f t="shared" si="16"/>
        <v>124545</v>
      </c>
      <c r="F67" s="18">
        <f t="shared" si="19"/>
        <v>9.8580479094242127E-2</v>
      </c>
      <c r="G67" s="30" t="s">
        <v>33</v>
      </c>
      <c r="H67" s="2" t="s">
        <v>130</v>
      </c>
    </row>
    <row r="68" spans="1:8" ht="26.25" thickBot="1" x14ac:dyDescent="0.3">
      <c r="A68" s="9" t="s">
        <v>20</v>
      </c>
      <c r="B68" s="35"/>
      <c r="C68" s="33"/>
      <c r="D68" s="34"/>
      <c r="E68" s="34">
        <f t="shared" ref="E68:E69" si="21">D68-C68</f>
        <v>0</v>
      </c>
      <c r="F68" s="18" t="str">
        <f t="shared" si="19"/>
        <v>n/a</v>
      </c>
      <c r="G68" s="30" t="s">
        <v>33</v>
      </c>
      <c r="H68" s="2"/>
    </row>
    <row r="69" spans="1:8" ht="26.25" thickBot="1" x14ac:dyDescent="0.3">
      <c r="A69" s="38" t="s">
        <v>28</v>
      </c>
      <c r="B69" s="44">
        <f>SUM(B70:B72)</f>
        <v>0</v>
      </c>
      <c r="C69" s="43">
        <f>SUM(C70:C72)</f>
        <v>0</v>
      </c>
      <c r="D69" s="43">
        <f>SUM(D70:D72)</f>
        <v>0</v>
      </c>
      <c r="E69" s="34">
        <f t="shared" si="21"/>
        <v>0</v>
      </c>
      <c r="F69" s="18" t="str">
        <f t="shared" si="19"/>
        <v>n/a</v>
      </c>
      <c r="G69" s="30" t="s">
        <v>33</v>
      </c>
      <c r="H69" s="2"/>
    </row>
    <row r="70" spans="1:8" ht="15.75" thickBot="1" x14ac:dyDescent="0.3">
      <c r="A70" s="10"/>
      <c r="B70" s="35"/>
      <c r="C70" s="33"/>
      <c r="D70" s="34"/>
      <c r="E70" s="34"/>
      <c r="F70" s="18"/>
      <c r="G70" s="30"/>
      <c r="H70" s="2"/>
    </row>
    <row r="71" spans="1:8" ht="15.75" thickBot="1" x14ac:dyDescent="0.3">
      <c r="A71" s="10"/>
      <c r="B71" s="35"/>
      <c r="C71" s="33"/>
      <c r="D71" s="34"/>
      <c r="E71" s="34"/>
      <c r="F71" s="18"/>
      <c r="G71" s="30"/>
      <c r="H71" s="2"/>
    </row>
    <row r="72" spans="1:8" ht="15.75" thickBot="1" x14ac:dyDescent="0.3">
      <c r="A72" s="10" t="s">
        <v>26</v>
      </c>
      <c r="B72" s="35"/>
      <c r="C72" s="33"/>
      <c r="D72" s="34"/>
      <c r="E72" s="34"/>
      <c r="F72" s="18"/>
      <c r="G72" s="30"/>
      <c r="H72" s="2"/>
    </row>
    <row r="73" spans="1:8" x14ac:dyDescent="0.25">
      <c r="A73" s="7"/>
      <c r="B73" s="24"/>
      <c r="C73" s="24"/>
      <c r="D73" s="24"/>
      <c r="E73" s="24"/>
      <c r="F73" s="24"/>
      <c r="G73" s="24"/>
      <c r="H73" s="7"/>
    </row>
    <row r="74" spans="1:8" x14ac:dyDescent="0.25">
      <c r="A74" s="4" t="s">
        <v>11</v>
      </c>
      <c r="B74" s="125" t="s">
        <v>85</v>
      </c>
      <c r="C74" s="125"/>
      <c r="D74" s="125"/>
      <c r="E74" s="125"/>
      <c r="G74" s="31" t="s">
        <v>12</v>
      </c>
      <c r="H74" s="36">
        <v>45797</v>
      </c>
    </row>
    <row r="75" spans="1:8" x14ac:dyDescent="0.25">
      <c r="A75" s="4" t="s">
        <v>13</v>
      </c>
      <c r="B75" s="125" t="s">
        <v>86</v>
      </c>
      <c r="C75" s="125"/>
      <c r="D75" s="125"/>
      <c r="E75" s="125"/>
    </row>
    <row r="76" spans="1:8" x14ac:dyDescent="0.25">
      <c r="A76" s="4" t="s">
        <v>14</v>
      </c>
      <c r="B76" s="126" t="s">
        <v>87</v>
      </c>
      <c r="C76" s="125"/>
      <c r="D76" s="125"/>
      <c r="E76" s="125"/>
    </row>
    <row r="78" spans="1:8" ht="39" customHeight="1" x14ac:dyDescent="0.25">
      <c r="A78" s="118"/>
      <c r="B78" s="118"/>
      <c r="C78" s="118"/>
      <c r="D78" s="118"/>
      <c r="E78" s="118"/>
      <c r="F78" s="118"/>
      <c r="G78" s="27"/>
    </row>
  </sheetData>
  <customSheetViews>
    <customSheetView guid="{93C35C07-5A90-45AB-A2C2-CF98E82FB2E9}" scale="110" showPageBreaks="1">
      <selection activeCell="G4" sqref="G4"/>
      <pageMargins left="0.70866141732283472" right="0.70866141732283472" top="0.74803149606299213" bottom="0.74803149606299213" header="0.31496062992125984" footer="0.31496062992125984"/>
      <pageSetup paperSize="9" orientation="landscape" r:id="rId1"/>
      <headerFooter differentFirst="1"/>
    </customSheetView>
  </customSheetViews>
  <mergeCells count="19">
    <mergeCell ref="A6:H6"/>
    <mergeCell ref="B8:H8"/>
    <mergeCell ref="B10:H10"/>
    <mergeCell ref="B9:H9"/>
    <mergeCell ref="A78:F78"/>
    <mergeCell ref="A12:H12"/>
    <mergeCell ref="A51:H51"/>
    <mergeCell ref="A52:H52"/>
    <mergeCell ref="A46:H46"/>
    <mergeCell ref="B74:E74"/>
    <mergeCell ref="B75:E75"/>
    <mergeCell ref="B76:E76"/>
    <mergeCell ref="A14:H14"/>
    <mergeCell ref="A15:H15"/>
    <mergeCell ref="A19:H19"/>
    <mergeCell ref="A40:H40"/>
    <mergeCell ref="A25:H25"/>
    <mergeCell ref="A27:H27"/>
    <mergeCell ref="A30:H30"/>
  </mergeCells>
  <dataValidations count="1">
    <dataValidation type="date" showInputMessage="1" showErrorMessage="1" sqref="H74" xr:uid="{A97D37AD-EBD0-4E47-B9B9-7D6758ACE8EF}">
      <formula1>45750</formula1>
      <formula2>46022</formula2>
    </dataValidation>
  </dataValidations>
  <hyperlinks>
    <hyperlink ref="B76" r:id="rId2" display="gunita.skane@tos.lv" xr:uid="{F5E79F4E-8730-4CE5-88D0-1C384D07E6B3}"/>
  </hyperlinks>
  <printOptions horizontalCentered="1"/>
  <pageMargins left="0.39370078740157483" right="0.39370078740157483" top="0.59055118110236227" bottom="0.59055118110236227" header="0.31496062992125984" footer="0.31496062992125984"/>
  <pageSetup paperSize="9" scale="58" fitToHeight="2" orientation="portrait" horizontalDpi="300" verticalDpi="300" r:id="rId3"/>
  <headerFooter>
    <oddHeader xml:space="preserve">&amp;RPielikums Nr. 1. “Informācija par kapitālsabiedrības darbības rezultātiem” </oddHeader>
    <oddFooter>&amp;R&amp;P (&amp;N)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8B5D9-003F-42CE-AAD5-4ED2A81A17C6}">
  <sheetPr>
    <tabColor rgb="FFFF0000"/>
  </sheetPr>
  <dimension ref="A1:A5"/>
  <sheetViews>
    <sheetView workbookViewId="0">
      <selection activeCell="A5" sqref="A5"/>
    </sheetView>
  </sheetViews>
  <sheetFormatPr defaultRowHeight="15" x14ac:dyDescent="0.25"/>
  <sheetData>
    <row r="1" spans="1:1" x14ac:dyDescent="0.25">
      <c r="A1" t="s">
        <v>38</v>
      </c>
    </row>
    <row r="2" spans="1:1" x14ac:dyDescent="0.25">
      <c r="A2" t="s">
        <v>40</v>
      </c>
    </row>
    <row r="3" spans="1:1" x14ac:dyDescent="0.25">
      <c r="A3" t="s">
        <v>39</v>
      </c>
    </row>
    <row r="5" spans="1:1" x14ac:dyDescent="0.25">
      <c r="A5"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Darblapas</vt:lpstr>
      </vt:variant>
      <vt:variant>
        <vt:i4>2</vt:i4>
      </vt:variant>
      <vt:variant>
        <vt:lpstr>Diapazoni ar nosaukumiem</vt:lpstr>
      </vt:variant>
      <vt:variant>
        <vt:i4>48</vt:i4>
      </vt:variant>
    </vt:vector>
  </HeadingPairs>
  <TitlesOfParts>
    <vt:vector size="50" baseType="lpstr">
      <vt:lpstr>Rezultāti</vt:lpstr>
      <vt:lpstr>Instrukcija</vt:lpstr>
      <vt:lpstr>Rezultāti!Drukas_apgabals</vt:lpstr>
      <vt:lpstr>Rezultāti!Drukāt_virsrakstus</vt:lpstr>
      <vt:lpstr>E_pasts</vt:lpstr>
      <vt:lpstr>EBITDA_Fakts1_EUR</vt:lpstr>
      <vt:lpstr>EBITDA_Fakts2_EUR</vt:lpstr>
      <vt:lpstr>EBITDA_Plans2_EUR</vt:lpstr>
      <vt:lpstr>Iemaksatas_dividendes_Fakts1_EUR</vt:lpstr>
      <vt:lpstr>Iemaksatas_dividendes_Fakts2_EUR</vt:lpstr>
      <vt:lpstr>Iemaksatas_dividendes_Plans2_EUR</vt:lpstr>
      <vt:lpstr>Investicijas_Fakts1_EUR</vt:lpstr>
      <vt:lpstr>Investicijas_Fakts2_EUR</vt:lpstr>
      <vt:lpstr>Investicijas_Plans2_EUR</vt:lpstr>
      <vt:lpstr>Izlietotais_finansejums_Fakts1_EUR</vt:lpstr>
      <vt:lpstr>Izlietotais_finansejums_Fakts2_EUR</vt:lpstr>
      <vt:lpstr>Izlietotais_finansejums_Plans2_EUR</vt:lpstr>
      <vt:lpstr>Kapitalsabiedribas_nosaukums</vt:lpstr>
      <vt:lpstr>Kapitalsabiedribas_reg_nr</vt:lpstr>
      <vt:lpstr>Kopeja_likviditate_Fakts1_koef</vt:lpstr>
      <vt:lpstr>Kopeja_likviditate_Fakts2_koef</vt:lpstr>
      <vt:lpstr>Kopeja_likviditate_Plans2_koef</vt:lpstr>
      <vt:lpstr>MK_lemuma_pelnas_izlietojums_Fakts1_EUR</vt:lpstr>
      <vt:lpstr>MK_lemuma_pelnas_izlietojums_Fakts2_EUR</vt:lpstr>
      <vt:lpstr>MK_lemuma_pelnas_izlietojums_Plans2_EUR</vt:lpstr>
      <vt:lpstr>Neto_apgrozijums_Fakts1_EUR</vt:lpstr>
      <vt:lpstr>Neto_apgrozijums_Fakts2_EUR</vt:lpstr>
      <vt:lpstr>Neto_apgrozijums_Plans2_EUR</vt:lpstr>
      <vt:lpstr>Pamatdarbibas_naudas_plusma_Fakts1_EUR</vt:lpstr>
      <vt:lpstr>Pamatdarbibas_naudas_plusma_Fakts2_EUR</vt:lpstr>
      <vt:lpstr>Pamatdarbibas_naudas_plusma_Plans2_EUR</vt:lpstr>
      <vt:lpstr>Parskata_gads</vt:lpstr>
      <vt:lpstr>pasu_kapitals_Fakts1_EUR</vt:lpstr>
      <vt:lpstr>pasu_kapitals_Fakts2_EUR</vt:lpstr>
      <vt:lpstr>pasu_kapitals_Plans2_EUR</vt:lpstr>
      <vt:lpstr>Pelna_vai_zaudejumi_Fakts1_EUR</vt:lpstr>
      <vt:lpstr>Pelna_vai_zaudejumi_Fakts2_EUR</vt:lpstr>
      <vt:lpstr>Pelna_vai_zaudejumi_Plans2_EUR</vt:lpstr>
      <vt:lpstr>ROE_Fakts1_procenti</vt:lpstr>
      <vt:lpstr>ROE_Fakts2_procenti</vt:lpstr>
      <vt:lpstr>ROE_Plans2_procenti</vt:lpstr>
      <vt:lpstr>Sagatavosanas_datums</vt:lpstr>
      <vt:lpstr>Sagatavotajs</vt:lpstr>
      <vt:lpstr>Saistibas_pret_pasu_kapitals_Fakts1_procenti</vt:lpstr>
      <vt:lpstr>Saistibas_pret_pasu_kapitals_Fakts2_procenti</vt:lpstr>
      <vt:lpstr>Saistibas_pret_pasu_kapitals_Plans2_procenti</vt:lpstr>
      <vt:lpstr>Sanemtais_finansejums_Fakts1_EUR</vt:lpstr>
      <vt:lpstr>Sanemtais_finansejums_Fakts2_EUR</vt:lpstr>
      <vt:lpstr>Sanemtais_finansejums_Plans2_EUR</vt:lpstr>
      <vt:lpstr>Talrunis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Kristine Priede</dc:creator>
  <cp:lastModifiedBy>Gunita Skane</cp:lastModifiedBy>
  <cp:lastPrinted>2025-05-19T08:42:57Z</cp:lastPrinted>
  <dcterms:created xsi:type="dcterms:W3CDTF">2006-09-16T00:00:00Z</dcterms:created>
  <dcterms:modified xsi:type="dcterms:W3CDTF">2025-05-20T11:53:07Z</dcterms:modified>
</cp:coreProperties>
</file>